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W:\Baltijas krasti\Projekti\Finansu Ministrija\nodevumi\Gala nodevums\"/>
    </mc:Choice>
  </mc:AlternateContent>
  <xr:revisionPtr revIDLastSave="0" documentId="13_ncr:1_{47CDB0ED-5897-41A4-9FC6-D84BFCDA1EE1}" xr6:coauthVersionLast="44" xr6:coauthVersionMax="44" xr10:uidLastSave="{00000000-0000-0000-0000-000000000000}"/>
  <bookViews>
    <workbookView xWindow="-120" yWindow="-120" windowWidth="29040" windowHeight="15840" activeTab="14" xr2:uid="{00000000-000D-0000-FFFF-FFFF00000000}"/>
  </bookViews>
  <sheets>
    <sheet name="A1" sheetId="10" r:id="rId1"/>
    <sheet name="A2" sheetId="7" r:id="rId2"/>
    <sheet name="A3" sheetId="18" r:id="rId3"/>
    <sheet name="A4" sheetId="19" r:id="rId4"/>
    <sheet name="A5" sheetId="1" r:id="rId5"/>
    <sheet name="A6" sheetId="8" r:id="rId6"/>
    <sheet name="A7" sheetId="9" r:id="rId7"/>
    <sheet name="B1" sheetId="4" r:id="rId8"/>
    <sheet name="B2" sheetId="5" r:id="rId9"/>
    <sheet name="B3" sheetId="6" r:id="rId10"/>
    <sheet name="B4" sheetId="13" r:id="rId11"/>
    <sheet name="B5" sheetId="14" r:id="rId12"/>
    <sheet name="C1" sheetId="20" r:id="rId13"/>
    <sheet name="C2" sheetId="21" r:id="rId14"/>
    <sheet name="C3" sheetId="22" r:id="rId15"/>
  </sheets>
  <definedNames>
    <definedName name="_xlnm.Print_Area" localSheetId="12">'C1'!$C$1:$J$27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" i="14" l="1"/>
  <c r="H8" i="14"/>
  <c r="H10" i="14"/>
  <c r="H11" i="14" s="1"/>
  <c r="H12" i="14" s="1"/>
  <c r="H14" i="14"/>
  <c r="H16" i="14"/>
  <c r="H17" i="14" s="1"/>
  <c r="H18" i="14" s="1"/>
  <c r="H19" i="14" s="1"/>
  <c r="H20" i="14" s="1"/>
  <c r="H22" i="14"/>
  <c r="H23" i="14" s="1"/>
  <c r="H24" i="14" s="1"/>
  <c r="H25" i="14" s="1"/>
  <c r="F30" i="22" l="1"/>
  <c r="E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H6" i="22"/>
  <c r="I6" i="22" s="1"/>
  <c r="G6" i="22"/>
  <c r="I5" i="22"/>
  <c r="G5" i="22"/>
  <c r="F30" i="21"/>
  <c r="E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H6" i="21"/>
  <c r="I6" i="21" s="1"/>
  <c r="G6" i="21"/>
  <c r="I5" i="21"/>
  <c r="G5" i="21"/>
  <c r="E29" i="20"/>
  <c r="D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G6" i="20"/>
  <c r="H6" i="20" s="1"/>
  <c r="F6" i="20"/>
  <c r="H5" i="20"/>
  <c r="F5" i="20"/>
  <c r="G26" i="22" l="1"/>
  <c r="H7" i="22"/>
  <c r="I7" i="22" s="1"/>
  <c r="H7" i="21"/>
  <c r="H8" i="21" s="1"/>
  <c r="I8" i="21" s="1"/>
  <c r="G26" i="21"/>
  <c r="F26" i="20"/>
  <c r="H8" i="22"/>
  <c r="G7" i="20"/>
  <c r="H9" i="21"/>
  <c r="F28" i="6"/>
  <c r="F27" i="6"/>
  <c r="H24" i="6"/>
  <c r="I7" i="21" l="1"/>
  <c r="H9" i="22"/>
  <c r="I8" i="22"/>
  <c r="H7" i="20"/>
  <c r="G8" i="20"/>
  <c r="H10" i="21"/>
  <c r="I9" i="21"/>
  <c r="H10" i="22" l="1"/>
  <c r="I9" i="22"/>
  <c r="G9" i="20"/>
  <c r="H8" i="20"/>
  <c r="I10" i="21"/>
  <c r="H11" i="21"/>
  <c r="F30" i="5"/>
  <c r="H11" i="22" l="1"/>
  <c r="I10" i="22"/>
  <c r="G10" i="20"/>
  <c r="H9" i="20"/>
  <c r="H12" i="21"/>
  <c r="I11" i="21"/>
  <c r="F30" i="4"/>
  <c r="I11" i="22" l="1"/>
  <c r="H12" i="22"/>
  <c r="G11" i="20"/>
  <c r="H10" i="20"/>
  <c r="I12" i="21"/>
  <c r="H13" i="21"/>
  <c r="G5" i="7"/>
  <c r="I5" i="7"/>
  <c r="J5" i="7" s="1"/>
  <c r="F30" i="1"/>
  <c r="I7" i="19"/>
  <c r="J7" i="19" s="1"/>
  <c r="I8" i="19"/>
  <c r="J8" i="19" s="1"/>
  <c r="I9" i="19"/>
  <c r="J9" i="19" s="1"/>
  <c r="I10" i="19"/>
  <c r="J10" i="19" s="1"/>
  <c r="I11" i="19"/>
  <c r="J11" i="19" s="1"/>
  <c r="I12" i="19"/>
  <c r="J12" i="19" s="1"/>
  <c r="I13" i="19"/>
  <c r="J13" i="19" s="1"/>
  <c r="I14" i="19"/>
  <c r="J14" i="19" s="1"/>
  <c r="I15" i="19"/>
  <c r="J15" i="19" s="1"/>
  <c r="I16" i="19"/>
  <c r="J16" i="19" s="1"/>
  <c r="I17" i="19"/>
  <c r="J17" i="19" s="1"/>
  <c r="I18" i="19"/>
  <c r="J18" i="19" s="1"/>
  <c r="I19" i="19"/>
  <c r="J19" i="19" s="1"/>
  <c r="I20" i="19"/>
  <c r="J20" i="19" s="1"/>
  <c r="I21" i="19"/>
  <c r="J21" i="19" s="1"/>
  <c r="I22" i="19"/>
  <c r="J22" i="19" s="1"/>
  <c r="I23" i="19"/>
  <c r="J23" i="19" s="1"/>
  <c r="I24" i="19"/>
  <c r="J24" i="19" s="1"/>
  <c r="I25" i="19"/>
  <c r="J25" i="19" s="1"/>
  <c r="I5" i="19"/>
  <c r="J5" i="19" s="1"/>
  <c r="I6" i="19"/>
  <c r="J6" i="19" s="1"/>
  <c r="K14" i="18"/>
  <c r="L14" i="18" s="1"/>
  <c r="L26" i="18" s="1"/>
  <c r="K13" i="18"/>
  <c r="L13" i="18" s="1"/>
  <c r="I5" i="14"/>
  <c r="J5" i="14" s="1"/>
  <c r="I6" i="14"/>
  <c r="J6" i="14" s="1"/>
  <c r="I7" i="13"/>
  <c r="J7" i="13" s="1"/>
  <c r="I8" i="13"/>
  <c r="J8" i="13" s="1"/>
  <c r="I9" i="13"/>
  <c r="J9" i="13" s="1"/>
  <c r="I13" i="13"/>
  <c r="J13" i="13"/>
  <c r="I15" i="13"/>
  <c r="J15" i="13" s="1"/>
  <c r="I21" i="13"/>
  <c r="J21" i="13" s="1"/>
  <c r="I6" i="13"/>
  <c r="J6" i="13" s="1"/>
  <c r="I5" i="13"/>
  <c r="J5" i="13" s="1"/>
  <c r="H16" i="13"/>
  <c r="H14" i="13"/>
  <c r="I14" i="13"/>
  <c r="J14" i="13" s="1"/>
  <c r="H10" i="13"/>
  <c r="H22" i="13"/>
  <c r="I5" i="9"/>
  <c r="I6" i="9"/>
  <c r="I7" i="9"/>
  <c r="I8" i="9"/>
  <c r="I9" i="9"/>
  <c r="J9" i="9" s="1"/>
  <c r="I10" i="9"/>
  <c r="J10" i="9" s="1"/>
  <c r="I11" i="9"/>
  <c r="I12" i="9"/>
  <c r="I13" i="9"/>
  <c r="J13" i="9" s="1"/>
  <c r="I5" i="8"/>
  <c r="J5" i="8" s="1"/>
  <c r="I6" i="8"/>
  <c r="J6" i="8" s="1"/>
  <c r="I7" i="8"/>
  <c r="J7" i="8" s="1"/>
  <c r="I8" i="8"/>
  <c r="I9" i="8"/>
  <c r="J9" i="8" s="1"/>
  <c r="I10" i="8"/>
  <c r="J10" i="8" s="1"/>
  <c r="I11" i="8"/>
  <c r="I12" i="8"/>
  <c r="I13" i="8"/>
  <c r="G9" i="1"/>
  <c r="G5" i="1"/>
  <c r="G6" i="1"/>
  <c r="G7" i="1"/>
  <c r="G8" i="1"/>
  <c r="G10" i="1"/>
  <c r="G11" i="1"/>
  <c r="G12" i="1"/>
  <c r="G14" i="1"/>
  <c r="G15" i="1"/>
  <c r="G16" i="1"/>
  <c r="G17" i="1"/>
  <c r="G18" i="1"/>
  <c r="G19" i="1"/>
  <c r="G20" i="1"/>
  <c r="G22" i="1"/>
  <c r="G23" i="1"/>
  <c r="G24" i="1"/>
  <c r="G13" i="1"/>
  <c r="G21" i="1"/>
  <c r="G25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G5" i="10"/>
  <c r="I5" i="10"/>
  <c r="I6" i="10"/>
  <c r="J6" i="10" s="1"/>
  <c r="I7" i="10"/>
  <c r="I10" i="10"/>
  <c r="I11" i="10"/>
  <c r="J11" i="10" s="1"/>
  <c r="I12" i="10"/>
  <c r="I13" i="10"/>
  <c r="I14" i="10"/>
  <c r="I15" i="10"/>
  <c r="J15" i="10" s="1"/>
  <c r="I16" i="10"/>
  <c r="J16" i="10" s="1"/>
  <c r="I17" i="10"/>
  <c r="I18" i="10"/>
  <c r="I19" i="10"/>
  <c r="I20" i="10"/>
  <c r="J20" i="10" s="1"/>
  <c r="I21" i="10"/>
  <c r="I22" i="10"/>
  <c r="I23" i="10"/>
  <c r="I24" i="10"/>
  <c r="I25" i="10"/>
  <c r="H15" i="9"/>
  <c r="H16" i="9" s="1"/>
  <c r="I16" i="9" s="1"/>
  <c r="J16" i="9" s="1"/>
  <c r="H14" i="9"/>
  <c r="I14" i="9" s="1"/>
  <c r="J14" i="9" s="1"/>
  <c r="J11" i="9"/>
  <c r="J8" i="9"/>
  <c r="J7" i="9"/>
  <c r="J6" i="9"/>
  <c r="H8" i="10"/>
  <c r="J7" i="10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H6" i="4"/>
  <c r="H7" i="4" s="1"/>
  <c r="G6" i="4"/>
  <c r="I5" i="4"/>
  <c r="G5" i="4"/>
  <c r="H6" i="7"/>
  <c r="I6" i="7" s="1"/>
  <c r="J6" i="7" s="1"/>
  <c r="J8" i="8"/>
  <c r="H9" i="4"/>
  <c r="I8" i="4"/>
  <c r="J10" i="10"/>
  <c r="H10" i="4"/>
  <c r="H11" i="4" s="1"/>
  <c r="I11" i="4" s="1"/>
  <c r="I9" i="4"/>
  <c r="E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I6" i="6"/>
  <c r="G6" i="6"/>
  <c r="I5" i="6"/>
  <c r="G5" i="6"/>
  <c r="E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H6" i="5"/>
  <c r="H7" i="5"/>
  <c r="H8" i="5" s="1"/>
  <c r="H9" i="5" s="1"/>
  <c r="G6" i="5"/>
  <c r="I5" i="5"/>
  <c r="G5" i="5"/>
  <c r="E26" i="4"/>
  <c r="I10" i="4"/>
  <c r="H7" i="6"/>
  <c r="I6" i="5"/>
  <c r="J11" i="8"/>
  <c r="I8" i="5"/>
  <c r="J13" i="10"/>
  <c r="J14" i="10"/>
  <c r="J13" i="8"/>
  <c r="H14" i="8"/>
  <c r="I14" i="8" s="1"/>
  <c r="J14" i="8" s="1"/>
  <c r="J17" i="10"/>
  <c r="J18" i="10"/>
  <c r="H14" i="6"/>
  <c r="I14" i="6" s="1"/>
  <c r="I13" i="6"/>
  <c r="J19" i="10"/>
  <c r="H20" i="4"/>
  <c r="I20" i="4" s="1"/>
  <c r="I19" i="4"/>
  <c r="H16" i="6"/>
  <c r="I15" i="6"/>
  <c r="J21" i="10"/>
  <c r="H17" i="6"/>
  <c r="H18" i="6" s="1"/>
  <c r="I16" i="6"/>
  <c r="J22" i="10"/>
  <c r="I17" i="6"/>
  <c r="J23" i="10"/>
  <c r="I18" i="6"/>
  <c r="H19" i="6"/>
  <c r="J24" i="10"/>
  <c r="J25" i="10"/>
  <c r="I19" i="6"/>
  <c r="H20" i="6"/>
  <c r="I20" i="6" s="1"/>
  <c r="E26" i="1"/>
  <c r="I9" i="5" l="1"/>
  <c r="H10" i="5"/>
  <c r="I10" i="5" s="1"/>
  <c r="H18" i="4"/>
  <c r="I18" i="4" s="1"/>
  <c r="I7" i="4"/>
  <c r="I7" i="5"/>
  <c r="I6" i="4"/>
  <c r="H17" i="9"/>
  <c r="H21" i="4"/>
  <c r="H15" i="8"/>
  <c r="H12" i="4"/>
  <c r="H13" i="4" s="1"/>
  <c r="H14" i="4" s="1"/>
  <c r="I14" i="4" s="1"/>
  <c r="I15" i="9"/>
  <c r="J15" i="9" s="1"/>
  <c r="I12" i="22"/>
  <c r="H13" i="22"/>
  <c r="H11" i="20"/>
  <c r="G12" i="20"/>
  <c r="H14" i="21"/>
  <c r="I13" i="21"/>
  <c r="H18" i="9"/>
  <c r="I17" i="9"/>
  <c r="J17" i="9" s="1"/>
  <c r="H8" i="6"/>
  <c r="I7" i="6"/>
  <c r="I8" i="10"/>
  <c r="J8" i="10" s="1"/>
  <c r="H9" i="10"/>
  <c r="I9" i="10" s="1"/>
  <c r="J9" i="10" s="1"/>
  <c r="G26" i="4"/>
  <c r="I26" i="1"/>
  <c r="I16" i="13"/>
  <c r="J16" i="13" s="1"/>
  <c r="H17" i="13"/>
  <c r="H11" i="5"/>
  <c r="J26" i="19"/>
  <c r="G26" i="5"/>
  <c r="I10" i="13"/>
  <c r="J10" i="13" s="1"/>
  <c r="H11" i="13"/>
  <c r="H15" i="4"/>
  <c r="I13" i="4"/>
  <c r="I12" i="4"/>
  <c r="J5" i="10"/>
  <c r="J5" i="9"/>
  <c r="G26" i="1"/>
  <c r="I22" i="13"/>
  <c r="J22" i="13" s="1"/>
  <c r="H23" i="13"/>
  <c r="H7" i="7"/>
  <c r="G26" i="6"/>
  <c r="H22" i="4" l="1"/>
  <c r="I21" i="4"/>
  <c r="I15" i="8"/>
  <c r="J15" i="8" s="1"/>
  <c r="H16" i="8"/>
  <c r="H14" i="22"/>
  <c r="I13" i="22"/>
  <c r="H12" i="20"/>
  <c r="G13" i="20"/>
  <c r="H15" i="21"/>
  <c r="I14" i="21"/>
  <c r="H18" i="13"/>
  <c r="I17" i="13"/>
  <c r="J17" i="13" s="1"/>
  <c r="H12" i="13"/>
  <c r="I12" i="13" s="1"/>
  <c r="J12" i="13" s="1"/>
  <c r="I11" i="13"/>
  <c r="J11" i="13" s="1"/>
  <c r="H9" i="6"/>
  <c r="I8" i="6"/>
  <c r="I23" i="13"/>
  <c r="J23" i="13" s="1"/>
  <c r="H24" i="13"/>
  <c r="H16" i="4"/>
  <c r="I15" i="4"/>
  <c r="I18" i="9"/>
  <c r="J18" i="9" s="1"/>
  <c r="H19" i="9"/>
  <c r="I11" i="5"/>
  <c r="H12" i="5"/>
  <c r="I7" i="7"/>
  <c r="H8" i="7"/>
  <c r="I27" i="1"/>
  <c r="I26" i="10"/>
  <c r="I7" i="14"/>
  <c r="J7" i="14" s="1"/>
  <c r="I16" i="8" l="1"/>
  <c r="J16" i="8" s="1"/>
  <c r="H17" i="8"/>
  <c r="H23" i="4"/>
  <c r="I22" i="4"/>
  <c r="H15" i="22"/>
  <c r="I14" i="22"/>
  <c r="G14" i="20"/>
  <c r="H13" i="20"/>
  <c r="H16" i="21"/>
  <c r="I15" i="21"/>
  <c r="H17" i="4"/>
  <c r="I17" i="4" s="1"/>
  <c r="I16" i="4"/>
  <c r="J7" i="7"/>
  <c r="I9" i="6"/>
  <c r="H10" i="6"/>
  <c r="H19" i="13"/>
  <c r="I18" i="13"/>
  <c r="J18" i="13" s="1"/>
  <c r="J5" i="1"/>
  <c r="J19" i="1"/>
  <c r="K19" i="1" s="1"/>
  <c r="J24" i="1"/>
  <c r="K24" i="1" s="1"/>
  <c r="J10" i="1"/>
  <c r="K10" i="1" s="1"/>
  <c r="J20" i="1"/>
  <c r="K20" i="1" s="1"/>
  <c r="J11" i="1"/>
  <c r="K11" i="1" s="1"/>
  <c r="J16" i="1"/>
  <c r="K16" i="1" s="1"/>
  <c r="J6" i="1"/>
  <c r="K6" i="1" s="1"/>
  <c r="J15" i="1"/>
  <c r="K15" i="1" s="1"/>
  <c r="J12" i="1"/>
  <c r="J18" i="1"/>
  <c r="K18" i="1" s="1"/>
  <c r="J13" i="1"/>
  <c r="K13" i="1" s="1"/>
  <c r="J22" i="1"/>
  <c r="K22" i="1" s="1"/>
  <c r="J17" i="1"/>
  <c r="K17" i="1" s="1"/>
  <c r="J9" i="1"/>
  <c r="K9" i="1" s="1"/>
  <c r="J21" i="1"/>
  <c r="K21" i="1" s="1"/>
  <c r="J7" i="1"/>
  <c r="K7" i="1" s="1"/>
  <c r="J14" i="1"/>
  <c r="K14" i="1" s="1"/>
  <c r="J25" i="1"/>
  <c r="K25" i="1" s="1"/>
  <c r="J23" i="1"/>
  <c r="K23" i="1" s="1"/>
  <c r="J8" i="1"/>
  <c r="K8" i="1" s="1"/>
  <c r="I12" i="5"/>
  <c r="H13" i="5"/>
  <c r="H20" i="9"/>
  <c r="I19" i="9"/>
  <c r="I24" i="13"/>
  <c r="J24" i="13" s="1"/>
  <c r="H25" i="13"/>
  <c r="I25" i="13" s="1"/>
  <c r="J25" i="13" s="1"/>
  <c r="I8" i="7"/>
  <c r="J8" i="7" s="1"/>
  <c r="H9" i="7"/>
  <c r="I8" i="14"/>
  <c r="J8" i="14" s="1"/>
  <c r="I23" i="4" l="1"/>
  <c r="H24" i="4"/>
  <c r="H18" i="8"/>
  <c r="I17" i="8"/>
  <c r="J17" i="8" s="1"/>
  <c r="H16" i="22"/>
  <c r="I15" i="22"/>
  <c r="G15" i="20"/>
  <c r="H14" i="20"/>
  <c r="H17" i="21"/>
  <c r="I16" i="21"/>
  <c r="I13" i="5"/>
  <c r="H14" i="5"/>
  <c r="H11" i="6"/>
  <c r="H21" i="6" s="1"/>
  <c r="I10" i="6"/>
  <c r="J19" i="9"/>
  <c r="J26" i="1"/>
  <c r="K5" i="1"/>
  <c r="I19" i="13"/>
  <c r="J19" i="13" s="1"/>
  <c r="H20" i="13"/>
  <c r="I20" i="13" s="1"/>
  <c r="J20" i="13" s="1"/>
  <c r="H10" i="7"/>
  <c r="I9" i="7"/>
  <c r="J9" i="7" s="1"/>
  <c r="I20" i="9"/>
  <c r="J20" i="9" s="1"/>
  <c r="H21" i="9"/>
  <c r="I9" i="14"/>
  <c r="J9" i="14" s="1"/>
  <c r="H22" i="6" l="1"/>
  <c r="I21" i="6"/>
  <c r="I18" i="8"/>
  <c r="J18" i="8" s="1"/>
  <c r="H19" i="8"/>
  <c r="H25" i="4"/>
  <c r="I25" i="4" s="1"/>
  <c r="I24" i="4"/>
  <c r="I26" i="4" s="1"/>
  <c r="I27" i="4" s="1"/>
  <c r="I16" i="22"/>
  <c r="H17" i="22"/>
  <c r="G16" i="20"/>
  <c r="H15" i="20"/>
  <c r="H18" i="21"/>
  <c r="I17" i="21"/>
  <c r="I10" i="7"/>
  <c r="J10" i="7" s="1"/>
  <c r="H11" i="7"/>
  <c r="H15" i="5"/>
  <c r="I14" i="5"/>
  <c r="H25" i="6"/>
  <c r="I25" i="6" s="1"/>
  <c r="I24" i="6"/>
  <c r="I28" i="6" s="1"/>
  <c r="J26" i="13"/>
  <c r="I21" i="9"/>
  <c r="J21" i="9" s="1"/>
  <c r="H22" i="9"/>
  <c r="I12" i="6"/>
  <c r="I11" i="6"/>
  <c r="I10" i="14"/>
  <c r="J10" i="14" s="1"/>
  <c r="J13" i="4" l="1"/>
  <c r="K13" i="4" s="1"/>
  <c r="J7" i="4"/>
  <c r="K7" i="4" s="1"/>
  <c r="J14" i="4"/>
  <c r="K14" i="4" s="1"/>
  <c r="J20" i="4"/>
  <c r="K20" i="4" s="1"/>
  <c r="J23" i="4"/>
  <c r="K23" i="4" s="1"/>
  <c r="J17" i="4"/>
  <c r="K17" i="4" s="1"/>
  <c r="J6" i="4"/>
  <c r="K6" i="4" s="1"/>
  <c r="J22" i="4"/>
  <c r="K22" i="4" s="1"/>
  <c r="J9" i="4"/>
  <c r="K9" i="4" s="1"/>
  <c r="J21" i="4"/>
  <c r="K21" i="4" s="1"/>
  <c r="J8" i="4"/>
  <c r="K8" i="4" s="1"/>
  <c r="J24" i="4"/>
  <c r="K24" i="4" s="1"/>
  <c r="J5" i="4"/>
  <c r="J12" i="4"/>
  <c r="J10" i="4"/>
  <c r="K10" i="4" s="1"/>
  <c r="J25" i="4"/>
  <c r="K25" i="4" s="1"/>
  <c r="J19" i="4"/>
  <c r="K19" i="4" s="1"/>
  <c r="J11" i="4"/>
  <c r="K11" i="4" s="1"/>
  <c r="J15" i="4"/>
  <c r="K15" i="4" s="1"/>
  <c r="J18" i="4"/>
  <c r="K18" i="4" s="1"/>
  <c r="J16" i="4"/>
  <c r="K16" i="4" s="1"/>
  <c r="I19" i="8"/>
  <c r="J19" i="8" s="1"/>
  <c r="H20" i="8"/>
  <c r="I22" i="6"/>
  <c r="I27" i="6" s="1"/>
  <c r="H23" i="6"/>
  <c r="I23" i="6" s="1"/>
  <c r="I26" i="6" s="1"/>
  <c r="H18" i="22"/>
  <c r="I17" i="22"/>
  <c r="G17" i="20"/>
  <c r="H16" i="20"/>
  <c r="H19" i="21"/>
  <c r="I18" i="21"/>
  <c r="I22" i="9"/>
  <c r="H23" i="9"/>
  <c r="I15" i="5"/>
  <c r="H16" i="5"/>
  <c r="I11" i="7"/>
  <c r="J11" i="7" s="1"/>
  <c r="H12" i="7"/>
  <c r="I11" i="14"/>
  <c r="J11" i="14" s="1"/>
  <c r="J22" i="6" l="1"/>
  <c r="J23" i="6"/>
  <c r="K23" i="6" s="1"/>
  <c r="J21" i="6"/>
  <c r="K21" i="6" s="1"/>
  <c r="J14" i="6"/>
  <c r="K14" i="6" s="1"/>
  <c r="J8" i="6"/>
  <c r="K8" i="6" s="1"/>
  <c r="J5" i="6"/>
  <c r="J11" i="6"/>
  <c r="K11" i="6" s="1"/>
  <c r="J12" i="6"/>
  <c r="J6" i="6"/>
  <c r="K6" i="6" s="1"/>
  <c r="J13" i="6"/>
  <c r="K13" i="6" s="1"/>
  <c r="J7" i="6"/>
  <c r="K7" i="6" s="1"/>
  <c r="J9" i="6"/>
  <c r="K9" i="6" s="1"/>
  <c r="J10" i="6"/>
  <c r="K10" i="6" s="1"/>
  <c r="I20" i="8"/>
  <c r="J20" i="8" s="1"/>
  <c r="H21" i="8"/>
  <c r="J26" i="4"/>
  <c r="K5" i="4"/>
  <c r="H19" i="22"/>
  <c r="I18" i="22"/>
  <c r="G18" i="20"/>
  <c r="H17" i="20"/>
  <c r="H20" i="21"/>
  <c r="I19" i="21"/>
  <c r="J17" i="6"/>
  <c r="K17" i="6" s="1"/>
  <c r="J25" i="6"/>
  <c r="K25" i="6" s="1"/>
  <c r="K22" i="6"/>
  <c r="J15" i="6"/>
  <c r="K15" i="6" s="1"/>
  <c r="J18" i="6"/>
  <c r="K18" i="6" s="1"/>
  <c r="J19" i="6"/>
  <c r="K19" i="6" s="1"/>
  <c r="J16" i="6"/>
  <c r="K16" i="6" s="1"/>
  <c r="J20" i="6"/>
  <c r="K20" i="6" s="1"/>
  <c r="J24" i="6"/>
  <c r="K24" i="6" s="1"/>
  <c r="K5" i="6"/>
  <c r="H17" i="5"/>
  <c r="I16" i="5"/>
  <c r="H24" i="9"/>
  <c r="I23" i="9"/>
  <c r="J23" i="9" s="1"/>
  <c r="J22" i="9"/>
  <c r="H13" i="7"/>
  <c r="I12" i="7"/>
  <c r="I12" i="14"/>
  <c r="J12" i="14" s="1"/>
  <c r="I21" i="8" l="1"/>
  <c r="J21" i="8" s="1"/>
  <c r="H22" i="8"/>
  <c r="H20" i="22"/>
  <c r="I19" i="22"/>
  <c r="G19" i="20"/>
  <c r="H18" i="20"/>
  <c r="H21" i="21"/>
  <c r="I20" i="21"/>
  <c r="J26" i="6"/>
  <c r="I13" i="7"/>
  <c r="J13" i="7" s="1"/>
  <c r="H14" i="7"/>
  <c r="H18" i="5"/>
  <c r="I17" i="5"/>
  <c r="H25" i="9"/>
  <c r="I25" i="9" s="1"/>
  <c r="I24" i="9"/>
  <c r="J24" i="9" s="1"/>
  <c r="I13" i="14"/>
  <c r="J13" i="14" s="1"/>
  <c r="I22" i="8" l="1"/>
  <c r="J22" i="8" s="1"/>
  <c r="H23" i="8"/>
  <c r="I20" i="22"/>
  <c r="H21" i="22"/>
  <c r="H19" i="20"/>
  <c r="G20" i="20"/>
  <c r="H22" i="21"/>
  <c r="I21" i="21"/>
  <c r="H19" i="5"/>
  <c r="I18" i="5"/>
  <c r="J25" i="9"/>
  <c r="I26" i="9"/>
  <c r="I14" i="7"/>
  <c r="J14" i="7" s="1"/>
  <c r="H15" i="7"/>
  <c r="I14" i="14"/>
  <c r="J14" i="14" s="1"/>
  <c r="I23" i="8" l="1"/>
  <c r="J23" i="8" s="1"/>
  <c r="H24" i="8"/>
  <c r="H22" i="22"/>
  <c r="I21" i="22"/>
  <c r="G21" i="20"/>
  <c r="H20" i="20"/>
  <c r="H23" i="21"/>
  <c r="I22" i="21"/>
  <c r="I15" i="7"/>
  <c r="J15" i="7" s="1"/>
  <c r="H16" i="7"/>
  <c r="I19" i="5"/>
  <c r="H20" i="5"/>
  <c r="I15" i="14"/>
  <c r="J15" i="14" s="1"/>
  <c r="I24" i="8" l="1"/>
  <c r="H25" i="8"/>
  <c r="I25" i="8" s="1"/>
  <c r="J25" i="8" s="1"/>
  <c r="H23" i="22"/>
  <c r="I22" i="22"/>
  <c r="G22" i="20"/>
  <c r="H21" i="20"/>
  <c r="H24" i="21"/>
  <c r="I23" i="21"/>
  <c r="I20" i="5"/>
  <c r="H21" i="5"/>
  <c r="I16" i="7"/>
  <c r="J16" i="7" s="1"/>
  <c r="H17" i="7"/>
  <c r="I16" i="14"/>
  <c r="J16" i="14" s="1"/>
  <c r="J24" i="8" l="1"/>
  <c r="I26" i="8"/>
  <c r="H24" i="22"/>
  <c r="I23" i="22"/>
  <c r="G23" i="20"/>
  <c r="H22" i="20"/>
  <c r="H25" i="21"/>
  <c r="I25" i="21" s="1"/>
  <c r="I24" i="21"/>
  <c r="I17" i="7"/>
  <c r="J17" i="7" s="1"/>
  <c r="H18" i="7"/>
  <c r="H22" i="5"/>
  <c r="I21" i="5"/>
  <c r="I17" i="14"/>
  <c r="J17" i="14" s="1"/>
  <c r="I24" i="22" l="1"/>
  <c r="H25" i="22"/>
  <c r="I25" i="22" s="1"/>
  <c r="I26" i="22" s="1"/>
  <c r="I27" i="22" s="1"/>
  <c r="G24" i="20"/>
  <c r="H23" i="20"/>
  <c r="I26" i="21"/>
  <c r="I27" i="21" s="1"/>
  <c r="I22" i="5"/>
  <c r="H23" i="5"/>
  <c r="I18" i="7"/>
  <c r="J18" i="7" s="1"/>
  <c r="H19" i="7"/>
  <c r="I18" i="14"/>
  <c r="J18" i="14" s="1"/>
  <c r="J24" i="22" l="1"/>
  <c r="K24" i="22" s="1"/>
  <c r="J20" i="22"/>
  <c r="K20" i="22" s="1"/>
  <c r="J16" i="22"/>
  <c r="K16" i="22" s="1"/>
  <c r="J11" i="22"/>
  <c r="K11" i="22" s="1"/>
  <c r="J7" i="22"/>
  <c r="K7" i="22" s="1"/>
  <c r="J22" i="22"/>
  <c r="K22" i="22" s="1"/>
  <c r="J18" i="22"/>
  <c r="K18" i="22" s="1"/>
  <c r="J23" i="22"/>
  <c r="K23" i="22" s="1"/>
  <c r="J6" i="22"/>
  <c r="K6" i="22" s="1"/>
  <c r="J14" i="22"/>
  <c r="K14" i="22" s="1"/>
  <c r="J9" i="22"/>
  <c r="K9" i="22" s="1"/>
  <c r="J19" i="22"/>
  <c r="K19" i="22" s="1"/>
  <c r="J15" i="22"/>
  <c r="K15" i="22" s="1"/>
  <c r="J10" i="22"/>
  <c r="K10" i="22" s="1"/>
  <c r="J5" i="22"/>
  <c r="J25" i="22"/>
  <c r="K25" i="22" s="1"/>
  <c r="J13" i="22"/>
  <c r="K13" i="22" s="1"/>
  <c r="J17" i="22"/>
  <c r="K17" i="22" s="1"/>
  <c r="J8" i="22"/>
  <c r="K8" i="22" s="1"/>
  <c r="J21" i="22"/>
  <c r="K21" i="22" s="1"/>
  <c r="J12" i="22"/>
  <c r="G25" i="20"/>
  <c r="H25" i="20" s="1"/>
  <c r="H24" i="20"/>
  <c r="H26" i="20" s="1"/>
  <c r="H27" i="20" s="1"/>
  <c r="J19" i="21"/>
  <c r="K19" i="21" s="1"/>
  <c r="J15" i="21"/>
  <c r="K15" i="21" s="1"/>
  <c r="J10" i="21"/>
  <c r="K10" i="21" s="1"/>
  <c r="J6" i="21"/>
  <c r="K6" i="21" s="1"/>
  <c r="J22" i="21"/>
  <c r="K22" i="21" s="1"/>
  <c r="J18" i="21"/>
  <c r="K18" i="21" s="1"/>
  <c r="J5" i="21"/>
  <c r="J24" i="21"/>
  <c r="K24" i="21" s="1"/>
  <c r="J20" i="21"/>
  <c r="K20" i="21" s="1"/>
  <c r="J16" i="21"/>
  <c r="K16" i="21" s="1"/>
  <c r="J11" i="21"/>
  <c r="K11" i="21" s="1"/>
  <c r="J7" i="21"/>
  <c r="K7" i="21" s="1"/>
  <c r="J23" i="21"/>
  <c r="K23" i="21" s="1"/>
  <c r="J14" i="21"/>
  <c r="K14" i="21" s="1"/>
  <c r="J9" i="21"/>
  <c r="K9" i="21" s="1"/>
  <c r="J12" i="21"/>
  <c r="J25" i="21"/>
  <c r="K25" i="21" s="1"/>
  <c r="J13" i="21"/>
  <c r="K13" i="21" s="1"/>
  <c r="J17" i="21"/>
  <c r="K17" i="21" s="1"/>
  <c r="J8" i="21"/>
  <c r="K8" i="21" s="1"/>
  <c r="J21" i="21"/>
  <c r="K21" i="21" s="1"/>
  <c r="I23" i="5"/>
  <c r="H24" i="5"/>
  <c r="I19" i="7"/>
  <c r="J19" i="7" s="1"/>
  <c r="H20" i="7"/>
  <c r="I19" i="14"/>
  <c r="J19" i="14" s="1"/>
  <c r="K5" i="22" l="1"/>
  <c r="J26" i="22"/>
  <c r="I24" i="20"/>
  <c r="J24" i="20" s="1"/>
  <c r="I18" i="20"/>
  <c r="J18" i="20" s="1"/>
  <c r="I15" i="20"/>
  <c r="J15" i="20" s="1"/>
  <c r="I17" i="20"/>
  <c r="J17" i="20" s="1"/>
  <c r="I7" i="20"/>
  <c r="J7" i="20" s="1"/>
  <c r="I5" i="20"/>
  <c r="I23" i="20"/>
  <c r="J23" i="20" s="1"/>
  <c r="I25" i="20"/>
  <c r="J25" i="20" s="1"/>
  <c r="I22" i="20"/>
  <c r="J22" i="20" s="1"/>
  <c r="I13" i="20"/>
  <c r="J13" i="20" s="1"/>
  <c r="I11" i="20"/>
  <c r="J11" i="20" s="1"/>
  <c r="I19" i="20"/>
  <c r="J19" i="20" s="1"/>
  <c r="I9" i="20"/>
  <c r="J9" i="20" s="1"/>
  <c r="I12" i="20"/>
  <c r="I20" i="20"/>
  <c r="J20" i="20" s="1"/>
  <c r="I14" i="20"/>
  <c r="J14" i="20" s="1"/>
  <c r="I21" i="20"/>
  <c r="J21" i="20" s="1"/>
  <c r="I6" i="20"/>
  <c r="J6" i="20" s="1"/>
  <c r="I16" i="20"/>
  <c r="J16" i="20" s="1"/>
  <c r="I10" i="20"/>
  <c r="J10" i="20" s="1"/>
  <c r="I8" i="20"/>
  <c r="J8" i="20" s="1"/>
  <c r="K5" i="21"/>
  <c r="J26" i="21"/>
  <c r="I20" i="7"/>
  <c r="J20" i="7" s="1"/>
  <c r="H21" i="7"/>
  <c r="H25" i="5"/>
  <c r="I25" i="5" s="1"/>
  <c r="I26" i="5" s="1"/>
  <c r="I27" i="5" s="1"/>
  <c r="I24" i="5"/>
  <c r="I20" i="14"/>
  <c r="J20" i="14" s="1"/>
  <c r="I26" i="20" l="1"/>
  <c r="J5" i="20"/>
  <c r="I21" i="7"/>
  <c r="J21" i="7" s="1"/>
  <c r="H22" i="7"/>
  <c r="J21" i="5"/>
  <c r="K21" i="5" s="1"/>
  <c r="J25" i="5"/>
  <c r="K25" i="5" s="1"/>
  <c r="J13" i="5"/>
  <c r="K13" i="5" s="1"/>
  <c r="J9" i="5"/>
  <c r="K9" i="5" s="1"/>
  <c r="J8" i="5"/>
  <c r="K8" i="5" s="1"/>
  <c r="J14" i="5"/>
  <c r="K14" i="5" s="1"/>
  <c r="J17" i="5"/>
  <c r="K17" i="5" s="1"/>
  <c r="J10" i="5"/>
  <c r="K10" i="5" s="1"/>
  <c r="J5" i="5"/>
  <c r="J19" i="5"/>
  <c r="K19" i="5" s="1"/>
  <c r="J12" i="5"/>
  <c r="J18" i="5"/>
  <c r="K18" i="5" s="1"/>
  <c r="J11" i="5"/>
  <c r="K11" i="5" s="1"/>
  <c r="J22" i="5"/>
  <c r="K22" i="5" s="1"/>
  <c r="J15" i="5"/>
  <c r="K15" i="5" s="1"/>
  <c r="J7" i="5"/>
  <c r="K7" i="5" s="1"/>
  <c r="J6" i="5"/>
  <c r="K6" i="5" s="1"/>
  <c r="J23" i="5"/>
  <c r="K23" i="5" s="1"/>
  <c r="J24" i="5"/>
  <c r="K24" i="5" s="1"/>
  <c r="J20" i="5"/>
  <c r="K20" i="5" s="1"/>
  <c r="J16" i="5"/>
  <c r="K16" i="5" s="1"/>
  <c r="I21" i="14"/>
  <c r="J21" i="14" s="1"/>
  <c r="I22" i="7" l="1"/>
  <c r="J22" i="7" s="1"/>
  <c r="H23" i="7"/>
  <c r="K5" i="5"/>
  <c r="J26" i="5"/>
  <c r="I22" i="14"/>
  <c r="J22" i="14" s="1"/>
  <c r="I23" i="7" l="1"/>
  <c r="J23" i="7" s="1"/>
  <c r="H24" i="7"/>
  <c r="I23" i="14"/>
  <c r="J23" i="14" s="1"/>
  <c r="I24" i="7" l="1"/>
  <c r="J24" i="7" s="1"/>
  <c r="H25" i="7"/>
  <c r="I25" i="7" s="1"/>
  <c r="I24" i="14"/>
  <c r="J24" i="14" s="1"/>
  <c r="I25" i="14"/>
  <c r="J25" i="14" s="1"/>
  <c r="J25" i="7" l="1"/>
  <c r="I26" i="7"/>
  <c r="J26" i="14"/>
</calcChain>
</file>

<file path=xl/sharedStrings.xml><?xml version="1.0" encoding="utf-8"?>
<sst xmlns="http://schemas.openxmlformats.org/spreadsheetml/2006/main" count="469" uniqueCount="85">
  <si>
    <t>Ģeotelpiskā vienība</t>
  </si>
  <si>
    <t>Platība, ha</t>
  </si>
  <si>
    <t>Eksperta kvalitatīvā vērtība (EV)</t>
  </si>
  <si>
    <t>EV*ha</t>
  </si>
  <si>
    <t xml:space="preserve"> Vienas sugas atjaunošanas izmaksas, EUR/ha</t>
  </si>
  <si>
    <t>EUR*ha</t>
  </si>
  <si>
    <t>Vērtība, EUR, koriģēta</t>
  </si>
  <si>
    <t>EUR/ha</t>
  </si>
  <si>
    <t>1150* Lagūnas</t>
  </si>
  <si>
    <t>2130*, 2140*; 2170 Pelēkās kāpas</t>
  </si>
  <si>
    <t>2190 Mitras starpkāpu ieplakas</t>
  </si>
  <si>
    <t xml:space="preserve">4010 Slapji virsāji; 4030 Sausi virsāji; 2320 Piejūras zemienes smiltāju līdzenumu sausi virsāji </t>
  </si>
  <si>
    <t xml:space="preserve">2180 Mežainas piejūras kāpas; 9010* Veci vai dabiski boreāli meži (ieskaitot potenciālos 9010*); 9060 Skujkoku meži uz osveida reljefa formām </t>
  </si>
  <si>
    <t xml:space="preserve"> 9020* Veci jaukti platlapju meži; 9160 Ozolu meži (ieskaitot potenciālos 9020*)</t>
  </si>
  <si>
    <t>91D0 Purvaini meži; medņu riesta vietas</t>
  </si>
  <si>
    <t>91E0* Aluviāli meži; 9080* Staignāju meži; 91F0 Jaukti ozolu, gobu, ošu meži gar lielām upēm</t>
  </si>
  <si>
    <t>3130 Ezeri ar oligotrofām līdz mezotrofām augu sabiedrībām; 3140 Ezeri ar mieturaļģu augāju; 3150 Eitrofi ezeri ar iegrimušo augāju</t>
  </si>
  <si>
    <t>6120* Smiltāju zālāji; 6210 Sausi zālāji kaļķainās augsnēs; 6230* Vilkakūlas zālāji</t>
  </si>
  <si>
    <t>6270* Sugām bagātas ganības un ganītas pļavas</t>
  </si>
  <si>
    <t>6410 Mitri zālāji periodiski izžūstošās augsnēs</t>
  </si>
  <si>
    <t xml:space="preserve">1630* Piejūras zālāji; 6450 Palieņu zālāji </t>
  </si>
  <si>
    <t>6510 Mēreni mitras pļavas</t>
  </si>
  <si>
    <t>6530* Parkveida pļavas un ganības; 5130 Kadiķu audzes zālājos un virsājos; 9070 Meža ganības</t>
  </si>
  <si>
    <t>7110*Aktīvi augstie purvi</t>
  </si>
  <si>
    <t>7140 Pārejas purvi un slīkšņas</t>
  </si>
  <si>
    <t>7120 Degradēti augstie purvi, kuros iespējama vai noris dabiskā atjaunošanās</t>
  </si>
  <si>
    <t>7160 Minerālvielām bagāti avoti un avotu purvi; 7220* Avoti, kas izgulsnē avotkaļķus</t>
  </si>
  <si>
    <r>
      <t xml:space="preserve">7210* Dižās aslapes </t>
    </r>
    <r>
      <rPr>
        <i/>
        <sz val="9"/>
        <color rgb="FF000000"/>
        <rFont val="Calibri"/>
        <family val="2"/>
        <charset val="186"/>
        <scheme val="minor"/>
      </rPr>
      <t>Cladium mariscus</t>
    </r>
    <r>
      <rPr>
        <sz val="9"/>
        <color rgb="FF000000"/>
        <rFont val="Calibri"/>
        <family val="2"/>
        <charset val="186"/>
        <scheme val="minor"/>
      </rPr>
      <t xml:space="preserve"> audzes purvos un ezeros; 7230 Kaļķaini zāļu purvi</t>
    </r>
  </si>
  <si>
    <t>EKF</t>
  </si>
  <si>
    <t>Medus ražas apjoms kg/ha</t>
  </si>
  <si>
    <t>Medus cena EUR</t>
  </si>
  <si>
    <t>Kopējā iegūtā vērtība EUR</t>
  </si>
  <si>
    <t>Koksnes krājas apjoms (m3 ha-1)</t>
  </si>
  <si>
    <t>Koksnes cena EUR</t>
  </si>
  <si>
    <t>Ogu ražas apjoms kg/ha</t>
  </si>
  <si>
    <t>Ogu cena EUR</t>
  </si>
  <si>
    <t>Iznīdējamo invazīvo sugu skaits</t>
  </si>
  <si>
    <t xml:space="preserve"> Vienas invazīvās sugas iznīdēšanas izmaksas EUR/ha</t>
  </si>
  <si>
    <t>Kopējās invazīvo sugu iznīdēšanas izmaksas EUR</t>
  </si>
  <si>
    <t xml:space="preserve"> Aktīvās un pasīvās atpūtas vērtība, EUR/ha</t>
  </si>
  <si>
    <t xml:space="preserve"> Vides izglītošanās iespēju vērtība, EUR/ha</t>
  </si>
  <si>
    <t>Visu biotopā sastopamo invazīvo sugu iznīdēšanas izmaksas EUR/ha</t>
  </si>
  <si>
    <t>Saimnieciski nozīmīgo zivju daudzums kg/ha</t>
  </si>
  <si>
    <t>Kopējais zivju produkcijas daudzums</t>
  </si>
  <si>
    <t>Vidējā zivju cena EUR/kg</t>
  </si>
  <si>
    <t>Saimnieciski nozīmīgu zivju cena EUR/kg</t>
  </si>
  <si>
    <t>Siena cena EUR</t>
  </si>
  <si>
    <t>Siena apjoms t/ha</t>
  </si>
  <si>
    <t>Meža ogu raža</t>
  </si>
  <si>
    <t>Medus</t>
  </si>
  <si>
    <t>Siena raža</t>
  </si>
  <si>
    <t>Ārstniecības augi</t>
  </si>
  <si>
    <t>Potenciāli iegūstamais koksnes krājas apjoms</t>
  </si>
  <si>
    <t xml:space="preserve">Potenciāli iegūstamais koksnes krājas apjoms enerģētikas vajadzībām </t>
  </si>
  <si>
    <t>Sanešu apjoms mūsdienu eolās akumulācijas reljefā</t>
  </si>
  <si>
    <t>Nogulumiežu ūdensietilpības un ūdens akumulācijas spēja</t>
  </si>
  <si>
    <t>Kukaiņu-apputeksnētāju daudzveidība un sastopamība</t>
  </si>
  <si>
    <t>Invazīvo sugu izplatības ierobežošana</t>
  </si>
  <si>
    <t xml:space="preserve">Gaisa kvalitāte </t>
  </si>
  <si>
    <t>Rekreācijas iespējas</t>
  </si>
  <si>
    <t>Vides izziņas iespējas</t>
  </si>
  <si>
    <t>Ar ekosistēmu saistītais kultūras mantojums</t>
  </si>
  <si>
    <t>Meži</t>
  </si>
  <si>
    <t>Pļavas</t>
  </si>
  <si>
    <t>Zivis</t>
  </si>
  <si>
    <t>Eksperta vērtējuma koeficients</t>
  </si>
  <si>
    <t>Biotopu grupas atjaunošanas izmaksas esošajā kvalitātē EUR/ha</t>
  </si>
  <si>
    <t>Biotopu grupas atjaunošanas izmaksas EUR/ha</t>
  </si>
  <si>
    <t>Kopējās biotopu grupas atjaunošanas izmaksas EUR</t>
  </si>
  <si>
    <t>pielikums Nr.6.1.</t>
  </si>
  <si>
    <t>pielikums Nr.6.2.</t>
  </si>
  <si>
    <t>pielikums Nr.6.3.</t>
  </si>
  <si>
    <t>pielikums Nr.6.4.</t>
  </si>
  <si>
    <t>pielikums Nr.6.5.</t>
  </si>
  <si>
    <t>pielikums Nr.6.6.</t>
  </si>
  <si>
    <t>pielikums Nr.6.7.</t>
  </si>
  <si>
    <t>pielikums Nr.6.8.</t>
  </si>
  <si>
    <t>pielikums Nr.6.9.</t>
  </si>
  <si>
    <t>pielikums Nr.6.10.</t>
  </si>
  <si>
    <t>pielikums Nr.6.11.</t>
  </si>
  <si>
    <t>pielikums Nr.6.12.</t>
  </si>
  <si>
    <t>pielikums Nr.6.13.</t>
  </si>
  <si>
    <t>pielikums Nr.6.14.</t>
  </si>
  <si>
    <t>pielikums Nr.6.15.</t>
  </si>
  <si>
    <t>3260 Upju straujteces un dabiski upju posmi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</si>
</sst>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_-;\-&quot;€&quot;\ * #,##0_-;_-&quot;€&quot;\ * &quot;-&quot;_-;_-@_-"/>
    <numFmt numFmtId="165" formatCode="&quot;€&quot;\ #,##0.00"/>
    <numFmt numFmtId="166" formatCode="&quot;€&quot;\ #,##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rgb="FF000000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9"/>
      <color rgb="FFFF0000"/>
      <name val="Calibri"/>
      <family val="2"/>
      <charset val="186"/>
      <scheme val="minor"/>
    </font>
    <font>
      <i/>
      <sz val="9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2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2" fontId="3" fillId="0" borderId="9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66" fontId="0" fillId="0" borderId="0" xfId="0" applyNumberFormat="1"/>
    <xf numFmtId="164" fontId="0" fillId="0" borderId="0" xfId="0" applyNumberFormat="1"/>
    <xf numFmtId="165" fontId="3" fillId="0" borderId="0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2" borderId="9" xfId="0" applyFill="1" applyBorder="1" applyAlignment="1">
      <alignment horizontal="right"/>
    </xf>
    <xf numFmtId="2" fontId="3" fillId="2" borderId="9" xfId="0" applyNumberFormat="1" applyFont="1" applyFill="1" applyBorder="1" applyAlignment="1">
      <alignment horizontal="center" vertical="center" wrapText="1"/>
    </xf>
    <xf numFmtId="166" fontId="0" fillId="0" borderId="9" xfId="0" applyNumberFormat="1" applyBorder="1"/>
    <xf numFmtId="2" fontId="3" fillId="0" borderId="1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3" fillId="4" borderId="13" xfId="0" applyNumberFormat="1" applyFont="1" applyFill="1" applyBorder="1" applyAlignment="1">
      <alignment horizontal="center" vertical="center" wrapText="1"/>
    </xf>
    <xf numFmtId="2" fontId="3" fillId="4" borderId="15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1" fontId="3" fillId="4" borderId="14" xfId="0" applyNumberFormat="1" applyFont="1" applyFill="1" applyBorder="1" applyAlignment="1">
      <alignment horizontal="center" vertical="center" wrapText="1"/>
    </xf>
    <xf numFmtId="2" fontId="3" fillId="4" borderId="6" xfId="0" applyNumberFormat="1" applyFont="1" applyFill="1" applyBorder="1" applyAlignment="1">
      <alignment horizontal="center" vertical="center" wrapText="1"/>
    </xf>
    <xf numFmtId="2" fontId="3" fillId="4" borderId="18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3" fillId="4" borderId="3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" fillId="4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1.28515625" bestFit="1" customWidth="1"/>
    <col min="10" max="10" width="10.85546875" bestFit="1" customWidth="1"/>
  </cols>
  <sheetData>
    <row r="1" spans="4:10" x14ac:dyDescent="0.25">
      <c r="J1" s="28" t="s">
        <v>69</v>
      </c>
    </row>
    <row r="2" spans="4:10" x14ac:dyDescent="0.25">
      <c r="D2" s="66" t="s">
        <v>48</v>
      </c>
      <c r="E2" s="66"/>
      <c r="F2" s="66"/>
      <c r="G2" s="66"/>
      <c r="H2" s="66"/>
      <c r="I2" s="66"/>
      <c r="J2" s="66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34</v>
      </c>
      <c r="H4" s="15" t="s">
        <v>35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f>E5*F5</f>
        <v>0</v>
      </c>
      <c r="H5" s="21">
        <v>0</v>
      </c>
      <c r="I5" s="6">
        <f>E5*G5*H5</f>
        <v>0</v>
      </c>
      <c r="J5" s="50">
        <f>I5/E5</f>
        <v>0</v>
      </c>
    </row>
    <row r="6" spans="4:10" x14ac:dyDescent="0.25">
      <c r="D6" s="7" t="s">
        <v>9</v>
      </c>
      <c r="E6" s="1">
        <v>148</v>
      </c>
      <c r="F6" s="2">
        <v>0</v>
      </c>
      <c r="G6" s="2">
        <v>0</v>
      </c>
      <c r="H6" s="17">
        <v>0</v>
      </c>
      <c r="I6" s="24">
        <f>E6*G6*H6</f>
        <v>0</v>
      </c>
      <c r="J6" s="51">
        <f>I6/E6</f>
        <v>0</v>
      </c>
    </row>
    <row r="7" spans="4:10" x14ac:dyDescent="0.25">
      <c r="D7" s="7" t="s">
        <v>10</v>
      </c>
      <c r="E7" s="1">
        <v>41</v>
      </c>
      <c r="F7" s="2">
        <v>1</v>
      </c>
      <c r="G7" s="2">
        <v>20</v>
      </c>
      <c r="H7" s="17">
        <v>7.5</v>
      </c>
      <c r="I7" s="24">
        <f t="shared" ref="I7:I25" si="0">E7*G7*H7</f>
        <v>6150</v>
      </c>
      <c r="J7" s="51">
        <f t="shared" ref="J7:J25" si="1">I7/E7</f>
        <v>150</v>
      </c>
    </row>
    <row r="8" spans="4:10" ht="36" x14ac:dyDescent="0.25">
      <c r="D8" s="7" t="s">
        <v>11</v>
      </c>
      <c r="E8" s="1">
        <v>114</v>
      </c>
      <c r="F8" s="2">
        <v>1</v>
      </c>
      <c r="G8" s="2">
        <v>20</v>
      </c>
      <c r="H8" s="17">
        <f t="shared" ref="H8:H9" si="2">H7</f>
        <v>7.5</v>
      </c>
      <c r="I8" s="24">
        <f t="shared" si="0"/>
        <v>17100</v>
      </c>
      <c r="J8" s="51">
        <f t="shared" si="1"/>
        <v>150</v>
      </c>
    </row>
    <row r="9" spans="4:10" ht="60" x14ac:dyDescent="0.25">
      <c r="D9" s="7" t="s">
        <v>12</v>
      </c>
      <c r="E9" s="1">
        <v>441</v>
      </c>
      <c r="F9" s="2">
        <v>3</v>
      </c>
      <c r="G9" s="2">
        <v>90</v>
      </c>
      <c r="H9" s="17">
        <f t="shared" si="2"/>
        <v>7.5</v>
      </c>
      <c r="I9" s="24">
        <f t="shared" si="0"/>
        <v>297675</v>
      </c>
      <c r="J9" s="51">
        <f t="shared" si="1"/>
        <v>675</v>
      </c>
    </row>
    <row r="10" spans="4:10" ht="36" x14ac:dyDescent="0.25">
      <c r="D10" s="7" t="s">
        <v>13</v>
      </c>
      <c r="E10" s="1">
        <v>177</v>
      </c>
      <c r="F10" s="2">
        <v>0</v>
      </c>
      <c r="G10" s="2">
        <v>0</v>
      </c>
      <c r="H10" s="17">
        <v>0</v>
      </c>
      <c r="I10" s="24">
        <f t="shared" si="0"/>
        <v>0</v>
      </c>
      <c r="J10" s="51">
        <f t="shared" si="1"/>
        <v>0</v>
      </c>
    </row>
    <row r="11" spans="4:10" ht="24" x14ac:dyDescent="0.25">
      <c r="D11" s="7" t="s">
        <v>14</v>
      </c>
      <c r="E11" s="1">
        <v>1740</v>
      </c>
      <c r="F11" s="2">
        <v>3</v>
      </c>
      <c r="G11" s="2">
        <v>90</v>
      </c>
      <c r="H11" s="17">
        <v>7.5</v>
      </c>
      <c r="I11" s="24">
        <f t="shared" si="0"/>
        <v>1174500</v>
      </c>
      <c r="J11" s="51">
        <f t="shared" si="1"/>
        <v>675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17">
        <v>0</v>
      </c>
      <c r="I12" s="24">
        <f t="shared" si="0"/>
        <v>0</v>
      </c>
      <c r="J12" s="51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v>0</v>
      </c>
      <c r="I13" s="24">
        <f t="shared" si="0"/>
        <v>0</v>
      </c>
      <c r="J13" s="51">
        <f t="shared" si="1"/>
        <v>0</v>
      </c>
    </row>
    <row r="14" spans="4:10" ht="24" x14ac:dyDescent="0.25">
      <c r="D14" s="7" t="s">
        <v>84</v>
      </c>
      <c r="E14" s="1">
        <v>1897</v>
      </c>
      <c r="F14" s="2">
        <v>0</v>
      </c>
      <c r="G14" s="2">
        <v>0</v>
      </c>
      <c r="H14" s="17">
        <v>0</v>
      </c>
      <c r="I14" s="24">
        <f t="shared" si="0"/>
        <v>0</v>
      </c>
      <c r="J14" s="51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0</v>
      </c>
      <c r="G15" s="2">
        <v>0</v>
      </c>
      <c r="H15" s="17">
        <v>0</v>
      </c>
      <c r="I15" s="24">
        <f t="shared" si="0"/>
        <v>0</v>
      </c>
      <c r="J15" s="51">
        <f t="shared" si="1"/>
        <v>0</v>
      </c>
    </row>
    <row r="16" spans="4:10" ht="24" x14ac:dyDescent="0.25">
      <c r="D16" s="7" t="s">
        <v>18</v>
      </c>
      <c r="E16" s="1">
        <v>1234</v>
      </c>
      <c r="F16" s="2">
        <v>0</v>
      </c>
      <c r="G16" s="2">
        <v>0</v>
      </c>
      <c r="H16" s="17">
        <v>0</v>
      </c>
      <c r="I16" s="24">
        <f>E16*G16*H16</f>
        <v>0</v>
      </c>
      <c r="J16" s="51">
        <f t="shared" si="1"/>
        <v>0</v>
      </c>
    </row>
    <row r="17" spans="4:10" ht="24" x14ac:dyDescent="0.25">
      <c r="D17" s="7" t="s">
        <v>19</v>
      </c>
      <c r="E17" s="1">
        <v>330</v>
      </c>
      <c r="F17" s="2">
        <v>0</v>
      </c>
      <c r="G17" s="2">
        <v>0</v>
      </c>
      <c r="H17" s="17">
        <v>0</v>
      </c>
      <c r="I17" s="24">
        <f t="shared" si="0"/>
        <v>0</v>
      </c>
      <c r="J17" s="51">
        <f t="shared" si="1"/>
        <v>0</v>
      </c>
    </row>
    <row r="18" spans="4:10" ht="24" x14ac:dyDescent="0.25">
      <c r="D18" s="7" t="s">
        <v>20</v>
      </c>
      <c r="E18" s="1">
        <v>3337</v>
      </c>
      <c r="F18" s="2">
        <v>0</v>
      </c>
      <c r="G18" s="2">
        <v>0</v>
      </c>
      <c r="H18" s="17">
        <v>0</v>
      </c>
      <c r="I18" s="24">
        <f t="shared" si="0"/>
        <v>0</v>
      </c>
      <c r="J18" s="51">
        <f t="shared" si="1"/>
        <v>0</v>
      </c>
    </row>
    <row r="19" spans="4:10" x14ac:dyDescent="0.25">
      <c r="D19" s="7" t="s">
        <v>21</v>
      </c>
      <c r="E19" s="1">
        <v>627</v>
      </c>
      <c r="F19" s="2">
        <v>0</v>
      </c>
      <c r="G19" s="2">
        <v>0</v>
      </c>
      <c r="H19" s="17">
        <v>0</v>
      </c>
      <c r="I19" s="24">
        <f t="shared" si="0"/>
        <v>0</v>
      </c>
      <c r="J19" s="51">
        <f t="shared" si="1"/>
        <v>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17">
        <v>0</v>
      </c>
      <c r="I20" s="24">
        <f t="shared" si="0"/>
        <v>0</v>
      </c>
      <c r="J20" s="51">
        <f t="shared" si="1"/>
        <v>0</v>
      </c>
    </row>
    <row r="21" spans="4:10" x14ac:dyDescent="0.25">
      <c r="D21" s="7" t="s">
        <v>23</v>
      </c>
      <c r="E21" s="1">
        <v>4305</v>
      </c>
      <c r="F21" s="2">
        <v>2</v>
      </c>
      <c r="G21" s="2">
        <v>40</v>
      </c>
      <c r="H21" s="17">
        <v>7.5</v>
      </c>
      <c r="I21" s="24">
        <f t="shared" si="0"/>
        <v>1291500</v>
      </c>
      <c r="J21" s="51">
        <f t="shared" si="1"/>
        <v>300</v>
      </c>
    </row>
    <row r="22" spans="4:10" x14ac:dyDescent="0.25">
      <c r="D22" s="7" t="s">
        <v>24</v>
      </c>
      <c r="E22" s="1">
        <v>57</v>
      </c>
      <c r="F22" s="2">
        <v>3</v>
      </c>
      <c r="G22" s="2">
        <v>60</v>
      </c>
      <c r="H22" s="17">
        <v>7.5</v>
      </c>
      <c r="I22" s="24">
        <f t="shared" si="0"/>
        <v>25650</v>
      </c>
      <c r="J22" s="51">
        <f t="shared" si="1"/>
        <v>450</v>
      </c>
    </row>
    <row r="23" spans="4:10" ht="36" x14ac:dyDescent="0.25">
      <c r="D23" s="7" t="s">
        <v>25</v>
      </c>
      <c r="E23" s="1">
        <v>4305</v>
      </c>
      <c r="F23" s="2">
        <v>1</v>
      </c>
      <c r="G23" s="2">
        <v>20</v>
      </c>
      <c r="H23" s="17">
        <v>7.5</v>
      </c>
      <c r="I23" s="24">
        <f t="shared" si="0"/>
        <v>645750</v>
      </c>
      <c r="J23" s="51">
        <f t="shared" si="1"/>
        <v>150</v>
      </c>
    </row>
    <row r="24" spans="4:10" ht="36" x14ac:dyDescent="0.25">
      <c r="D24" s="7" t="s">
        <v>27</v>
      </c>
      <c r="E24" s="1">
        <v>149</v>
      </c>
      <c r="F24" s="2">
        <v>0</v>
      </c>
      <c r="G24" s="2">
        <v>0</v>
      </c>
      <c r="H24" s="17">
        <v>0</v>
      </c>
      <c r="I24" s="24">
        <f t="shared" si="0"/>
        <v>0</v>
      </c>
      <c r="J24" s="51">
        <f t="shared" si="1"/>
        <v>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23">
        <v>0</v>
      </c>
      <c r="I25" s="42">
        <f t="shared" si="0"/>
        <v>0</v>
      </c>
      <c r="J25" s="52">
        <f t="shared" si="1"/>
        <v>0</v>
      </c>
    </row>
    <row r="26" spans="4:10" x14ac:dyDescent="0.25">
      <c r="I26" s="39">
        <f>SUM(I5:I25)</f>
        <v>3458325</v>
      </c>
    </row>
  </sheetData>
  <mergeCells count="1">
    <mergeCell ref="D2:J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D1:AH28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7109375" customWidth="1"/>
    <col min="11" max="11" width="10.85546875" bestFit="1" customWidth="1"/>
  </cols>
  <sheetData>
    <row r="1" spans="4:34" x14ac:dyDescent="0.25">
      <c r="K1" s="28" t="s">
        <v>78</v>
      </c>
    </row>
    <row r="2" spans="4:34" x14ac:dyDescent="0.25">
      <c r="D2" s="66" t="s">
        <v>56</v>
      </c>
      <c r="E2" s="66"/>
      <c r="F2" s="66"/>
      <c r="G2" s="66"/>
      <c r="H2" s="66"/>
      <c r="I2" s="66"/>
      <c r="J2" s="66"/>
      <c r="K2" s="66"/>
    </row>
    <row r="3" spans="4:34" ht="15.75" thickBot="1" x14ac:dyDescent="0.3"/>
    <row r="4" spans="4:34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34" x14ac:dyDescent="0.25">
      <c r="D5" s="4" t="s">
        <v>8</v>
      </c>
      <c r="E5" s="5">
        <v>44</v>
      </c>
      <c r="F5" s="6">
        <v>0</v>
      </c>
      <c r="G5" s="6">
        <f>E5*F5</f>
        <v>0</v>
      </c>
      <c r="H5" s="6">
        <v>0</v>
      </c>
      <c r="I5" s="6">
        <f>H5*E5</f>
        <v>0</v>
      </c>
      <c r="J5" s="21">
        <f>G5*I27</f>
        <v>0</v>
      </c>
      <c r="K5" s="50">
        <f>J5/E5</f>
        <v>0</v>
      </c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4:34" x14ac:dyDescent="0.25">
      <c r="D6" s="7" t="s">
        <v>9</v>
      </c>
      <c r="E6" s="1">
        <v>148</v>
      </c>
      <c r="F6" s="2">
        <v>3</v>
      </c>
      <c r="G6" s="2">
        <f>E6*F6</f>
        <v>444</v>
      </c>
      <c r="H6" s="2">
        <v>267.10000000000002</v>
      </c>
      <c r="I6" s="2">
        <f>H6*E6</f>
        <v>39530.800000000003</v>
      </c>
      <c r="J6" s="17">
        <f>G6*$I$27</f>
        <v>34534.194678800028</v>
      </c>
      <c r="K6" s="57">
        <f>J6/E6</f>
        <v>233.33915323513531</v>
      </c>
      <c r="M6" s="62"/>
    </row>
    <row r="7" spans="4:34" x14ac:dyDescent="0.25">
      <c r="D7" s="7" t="s">
        <v>10</v>
      </c>
      <c r="E7" s="1">
        <v>41</v>
      </c>
      <c r="F7" s="2">
        <v>3</v>
      </c>
      <c r="G7" s="2">
        <f t="shared" ref="G7:G25" si="0">E7*F7</f>
        <v>123</v>
      </c>
      <c r="H7" s="2">
        <f t="shared" ref="H7:H25" si="1">H6</f>
        <v>267.10000000000002</v>
      </c>
      <c r="I7" s="2">
        <f t="shared" ref="I7:I25" si="2">H7*E7</f>
        <v>10951.1</v>
      </c>
      <c r="J7" s="17">
        <f t="shared" ref="J7:J14" si="3">G7*$I$27</f>
        <v>9566.9052826405477</v>
      </c>
      <c r="K7" s="57">
        <f t="shared" ref="K7:K25" si="4">J7/E7</f>
        <v>233.33915323513531</v>
      </c>
      <c r="M7" s="62"/>
    </row>
    <row r="8" spans="4:34" ht="36" x14ac:dyDescent="0.25">
      <c r="D8" s="7" t="s">
        <v>11</v>
      </c>
      <c r="E8" s="1">
        <v>114</v>
      </c>
      <c r="F8" s="2">
        <v>4</v>
      </c>
      <c r="G8" s="2">
        <f t="shared" si="0"/>
        <v>456</v>
      </c>
      <c r="H8" s="2">
        <f t="shared" si="1"/>
        <v>267.10000000000002</v>
      </c>
      <c r="I8" s="2">
        <f t="shared" si="2"/>
        <v>30449.4</v>
      </c>
      <c r="J8" s="17">
        <f t="shared" si="3"/>
        <v>35467.551291740565</v>
      </c>
      <c r="K8" s="57">
        <f t="shared" si="4"/>
        <v>311.11887098018042</v>
      </c>
      <c r="M8" s="62"/>
    </row>
    <row r="9" spans="4:34" ht="60" x14ac:dyDescent="0.25">
      <c r="D9" s="7" t="s">
        <v>12</v>
      </c>
      <c r="E9" s="1">
        <v>441</v>
      </c>
      <c r="F9" s="2">
        <v>4</v>
      </c>
      <c r="G9" s="2">
        <f t="shared" si="0"/>
        <v>1764</v>
      </c>
      <c r="H9" s="2">
        <f t="shared" si="1"/>
        <v>267.10000000000002</v>
      </c>
      <c r="I9" s="2">
        <f t="shared" si="2"/>
        <v>117791.1</v>
      </c>
      <c r="J9" s="17">
        <f t="shared" si="3"/>
        <v>137203.42210225956</v>
      </c>
      <c r="K9" s="57">
        <f t="shared" si="4"/>
        <v>311.11887098018042</v>
      </c>
      <c r="M9" s="62"/>
    </row>
    <row r="10" spans="4:34" ht="36" x14ac:dyDescent="0.25">
      <c r="D10" s="7" t="s">
        <v>13</v>
      </c>
      <c r="E10" s="1">
        <v>177</v>
      </c>
      <c r="F10" s="2">
        <v>3</v>
      </c>
      <c r="G10" s="2">
        <f t="shared" si="0"/>
        <v>531</v>
      </c>
      <c r="H10" s="2">
        <f t="shared" si="1"/>
        <v>267.10000000000002</v>
      </c>
      <c r="I10" s="2">
        <f t="shared" si="2"/>
        <v>47276.700000000004</v>
      </c>
      <c r="J10" s="17">
        <f t="shared" si="3"/>
        <v>41301.030122618948</v>
      </c>
      <c r="K10" s="57">
        <f t="shared" si="4"/>
        <v>233.33915323513529</v>
      </c>
      <c r="M10" s="62"/>
    </row>
    <row r="11" spans="4:34" ht="24" x14ac:dyDescent="0.25">
      <c r="D11" s="7" t="s">
        <v>14</v>
      </c>
      <c r="E11" s="1">
        <v>1740</v>
      </c>
      <c r="F11" s="2">
        <v>3</v>
      </c>
      <c r="G11" s="2">
        <f t="shared" si="0"/>
        <v>5220</v>
      </c>
      <c r="H11" s="2">
        <f t="shared" si="1"/>
        <v>267.10000000000002</v>
      </c>
      <c r="I11" s="2">
        <f t="shared" si="2"/>
        <v>464754.00000000006</v>
      </c>
      <c r="J11" s="17">
        <f t="shared" si="3"/>
        <v>406010.12662913546</v>
      </c>
      <c r="K11" s="57">
        <f t="shared" si="4"/>
        <v>233.33915323513531</v>
      </c>
      <c r="M11" s="62"/>
    </row>
    <row r="12" spans="4:34" ht="36" x14ac:dyDescent="0.25">
      <c r="D12" s="8" t="s">
        <v>15</v>
      </c>
      <c r="E12" s="3">
        <v>0</v>
      </c>
      <c r="F12" s="2">
        <v>0</v>
      </c>
      <c r="G12" s="2">
        <f t="shared" si="0"/>
        <v>0</v>
      </c>
      <c r="H12" s="2">
        <v>0</v>
      </c>
      <c r="I12" s="2">
        <f t="shared" si="2"/>
        <v>0</v>
      </c>
      <c r="J12" s="17">
        <f t="shared" si="3"/>
        <v>0</v>
      </c>
      <c r="K12" s="57">
        <v>0</v>
      </c>
      <c r="M12" s="62"/>
    </row>
    <row r="13" spans="4:34" ht="60" x14ac:dyDescent="0.25">
      <c r="D13" s="7" t="s">
        <v>16</v>
      </c>
      <c r="E13" s="1">
        <v>29584</v>
      </c>
      <c r="F13" s="2">
        <v>0</v>
      </c>
      <c r="G13" s="2">
        <f t="shared" si="0"/>
        <v>0</v>
      </c>
      <c r="H13" s="2">
        <v>0</v>
      </c>
      <c r="I13" s="2">
        <f t="shared" si="2"/>
        <v>0</v>
      </c>
      <c r="J13" s="17">
        <f t="shared" si="3"/>
        <v>0</v>
      </c>
      <c r="K13" s="57">
        <f t="shared" si="4"/>
        <v>0</v>
      </c>
      <c r="M13" s="62"/>
    </row>
    <row r="14" spans="4:34" ht="24" x14ac:dyDescent="0.25">
      <c r="D14" s="7" t="s">
        <v>84</v>
      </c>
      <c r="E14" s="1">
        <v>1897</v>
      </c>
      <c r="F14" s="2">
        <v>0</v>
      </c>
      <c r="G14" s="2">
        <f t="shared" si="0"/>
        <v>0</v>
      </c>
      <c r="H14" s="2">
        <f t="shared" si="1"/>
        <v>0</v>
      </c>
      <c r="I14" s="2">
        <f t="shared" si="2"/>
        <v>0</v>
      </c>
      <c r="J14" s="17">
        <f t="shared" si="3"/>
        <v>0</v>
      </c>
      <c r="K14" s="57">
        <f t="shared" si="4"/>
        <v>0</v>
      </c>
      <c r="M14" s="62"/>
    </row>
    <row r="15" spans="4:34" ht="36" x14ac:dyDescent="0.25">
      <c r="D15" s="7" t="s">
        <v>17</v>
      </c>
      <c r="E15" s="1">
        <v>1130</v>
      </c>
      <c r="F15" s="2">
        <v>3</v>
      </c>
      <c r="G15" s="2">
        <f t="shared" si="0"/>
        <v>3390</v>
      </c>
      <c r="H15" s="2">
        <v>21.37</v>
      </c>
      <c r="I15" s="2">
        <f t="shared" si="2"/>
        <v>24148.100000000002</v>
      </c>
      <c r="J15" s="17">
        <f>G15*$I$28</f>
        <v>24233.208435150373</v>
      </c>
      <c r="K15" s="57">
        <f t="shared" si="4"/>
        <v>21.445317199248116</v>
      </c>
      <c r="M15" s="62"/>
    </row>
    <row r="16" spans="4:34" ht="24" x14ac:dyDescent="0.25">
      <c r="D16" s="7" t="s">
        <v>18</v>
      </c>
      <c r="E16" s="1">
        <v>1234</v>
      </c>
      <c r="F16" s="2">
        <v>3</v>
      </c>
      <c r="G16" s="2">
        <f t="shared" si="0"/>
        <v>3702</v>
      </c>
      <c r="H16" s="2">
        <f t="shared" si="1"/>
        <v>21.37</v>
      </c>
      <c r="I16" s="2">
        <f t="shared" si="2"/>
        <v>26370.58</v>
      </c>
      <c r="J16" s="17">
        <f t="shared" ref="J16:J25" si="5">G16*$I$28</f>
        <v>26463.521423872178</v>
      </c>
      <c r="K16" s="57">
        <f t="shared" si="4"/>
        <v>21.44531719924812</v>
      </c>
      <c r="M16" s="62"/>
    </row>
    <row r="17" spans="4:13" ht="24" x14ac:dyDescent="0.25">
      <c r="D17" s="7" t="s">
        <v>19</v>
      </c>
      <c r="E17" s="1">
        <v>330</v>
      </c>
      <c r="F17" s="2">
        <v>3</v>
      </c>
      <c r="G17" s="2">
        <f t="shared" si="0"/>
        <v>990</v>
      </c>
      <c r="H17" s="2">
        <f t="shared" si="1"/>
        <v>21.37</v>
      </c>
      <c r="I17" s="2">
        <f t="shared" si="2"/>
        <v>7052.1</v>
      </c>
      <c r="J17" s="17">
        <f t="shared" si="5"/>
        <v>7076.9546757518792</v>
      </c>
      <c r="K17" s="57">
        <f t="shared" si="4"/>
        <v>21.44531719924812</v>
      </c>
      <c r="M17" s="62"/>
    </row>
    <row r="18" spans="4:13" ht="24" x14ac:dyDescent="0.25">
      <c r="D18" s="7" t="s">
        <v>20</v>
      </c>
      <c r="E18" s="1">
        <v>3337</v>
      </c>
      <c r="F18" s="2">
        <v>3</v>
      </c>
      <c r="G18" s="2">
        <f t="shared" si="0"/>
        <v>10011</v>
      </c>
      <c r="H18" s="2">
        <f t="shared" si="1"/>
        <v>21.37</v>
      </c>
      <c r="I18" s="2">
        <f t="shared" si="2"/>
        <v>71311.69</v>
      </c>
      <c r="J18" s="17">
        <f t="shared" si="5"/>
        <v>71563.023493890971</v>
      </c>
      <c r="K18" s="57">
        <f t="shared" si="4"/>
        <v>21.44531719924812</v>
      </c>
      <c r="M18" s="62"/>
    </row>
    <row r="19" spans="4:13" x14ac:dyDescent="0.25">
      <c r="D19" s="7" t="s">
        <v>21</v>
      </c>
      <c r="E19" s="1">
        <v>627</v>
      </c>
      <c r="F19" s="2">
        <v>3</v>
      </c>
      <c r="G19" s="2">
        <f t="shared" si="0"/>
        <v>1881</v>
      </c>
      <c r="H19" s="2">
        <f t="shared" si="1"/>
        <v>21.37</v>
      </c>
      <c r="I19" s="2">
        <f t="shared" si="2"/>
        <v>13398.99</v>
      </c>
      <c r="J19" s="17">
        <f t="shared" si="5"/>
        <v>13446.213883928571</v>
      </c>
      <c r="K19" s="57">
        <f t="shared" si="4"/>
        <v>21.44531719924812</v>
      </c>
      <c r="M19" s="62"/>
    </row>
    <row r="20" spans="4:13" ht="48" x14ac:dyDescent="0.25">
      <c r="D20" s="7" t="s">
        <v>22</v>
      </c>
      <c r="E20" s="1">
        <v>10246</v>
      </c>
      <c r="F20" s="2">
        <v>3</v>
      </c>
      <c r="G20" s="2">
        <f t="shared" si="0"/>
        <v>30738</v>
      </c>
      <c r="H20" s="2">
        <f t="shared" si="1"/>
        <v>21.37</v>
      </c>
      <c r="I20" s="2">
        <f t="shared" si="2"/>
        <v>218957.02000000002</v>
      </c>
      <c r="J20" s="17">
        <f t="shared" si="5"/>
        <v>219728.72002349622</v>
      </c>
      <c r="K20" s="57">
        <f t="shared" si="4"/>
        <v>21.44531719924812</v>
      </c>
      <c r="M20" s="62"/>
    </row>
    <row r="21" spans="4:13" x14ac:dyDescent="0.25">
      <c r="D21" s="7" t="s">
        <v>23</v>
      </c>
      <c r="E21" s="1">
        <v>4305</v>
      </c>
      <c r="F21" s="2">
        <v>4</v>
      </c>
      <c r="G21" s="2">
        <f t="shared" si="0"/>
        <v>17220</v>
      </c>
      <c r="H21" s="49">
        <f>H11</f>
        <v>267.10000000000002</v>
      </c>
      <c r="I21" s="2">
        <f t="shared" si="2"/>
        <v>1149865.5</v>
      </c>
      <c r="J21" s="17">
        <f>G21*$I$27</f>
        <v>1339366.7395696768</v>
      </c>
      <c r="K21" s="57">
        <f t="shared" si="4"/>
        <v>311.11887098018042</v>
      </c>
      <c r="M21" s="62"/>
    </row>
    <row r="22" spans="4:13" x14ac:dyDescent="0.25">
      <c r="D22" s="7" t="s">
        <v>24</v>
      </c>
      <c r="E22" s="1">
        <v>57</v>
      </c>
      <c r="F22" s="2">
        <v>4</v>
      </c>
      <c r="G22" s="2">
        <f t="shared" si="0"/>
        <v>228</v>
      </c>
      <c r="H22" s="49">
        <f t="shared" si="1"/>
        <v>267.10000000000002</v>
      </c>
      <c r="I22" s="2">
        <f t="shared" si="2"/>
        <v>15224.7</v>
      </c>
      <c r="J22" s="17">
        <f>G22*$I$27</f>
        <v>17733.775645870282</v>
      </c>
      <c r="K22" s="57">
        <f t="shared" si="4"/>
        <v>311.11887098018042</v>
      </c>
      <c r="M22" s="62"/>
    </row>
    <row r="23" spans="4:13" ht="36" x14ac:dyDescent="0.25">
      <c r="D23" s="7" t="s">
        <v>25</v>
      </c>
      <c r="E23" s="1">
        <v>4305</v>
      </c>
      <c r="F23" s="2">
        <v>3</v>
      </c>
      <c r="G23" s="2">
        <f t="shared" si="0"/>
        <v>12915</v>
      </c>
      <c r="H23" s="49">
        <f t="shared" si="1"/>
        <v>267.10000000000002</v>
      </c>
      <c r="I23" s="2">
        <f t="shared" si="2"/>
        <v>1149865.5</v>
      </c>
      <c r="J23" s="17">
        <f>G23*$I$27</f>
        <v>1004525.0546772575</v>
      </c>
      <c r="K23" s="57">
        <f t="shared" si="4"/>
        <v>233.33915323513531</v>
      </c>
      <c r="M23" s="62"/>
    </row>
    <row r="24" spans="4:13" ht="36" x14ac:dyDescent="0.25">
      <c r="D24" s="7" t="s">
        <v>27</v>
      </c>
      <c r="E24" s="1">
        <v>149</v>
      </c>
      <c r="F24" s="2">
        <v>2</v>
      </c>
      <c r="G24" s="2">
        <f t="shared" si="0"/>
        <v>298</v>
      </c>
      <c r="H24" s="2">
        <f>H15</f>
        <v>21.37</v>
      </c>
      <c r="I24" s="2">
        <f t="shared" si="2"/>
        <v>3184.13</v>
      </c>
      <c r="J24" s="17">
        <f t="shared" si="5"/>
        <v>2130.2348417919798</v>
      </c>
      <c r="K24" s="57">
        <f t="shared" si="4"/>
        <v>14.296878132832079</v>
      </c>
      <c r="M24" s="62"/>
    </row>
    <row r="25" spans="4:13" ht="36.75" thickBot="1" x14ac:dyDescent="0.3">
      <c r="D25" s="9" t="s">
        <v>26</v>
      </c>
      <c r="E25" s="10">
        <v>31</v>
      </c>
      <c r="F25" s="11">
        <v>2</v>
      </c>
      <c r="G25" s="11">
        <f t="shared" si="0"/>
        <v>62</v>
      </c>
      <c r="H25" s="11">
        <f t="shared" si="1"/>
        <v>21.37</v>
      </c>
      <c r="I25" s="11">
        <f t="shared" si="2"/>
        <v>662.47</v>
      </c>
      <c r="J25" s="17">
        <f t="shared" si="5"/>
        <v>443.20322211779444</v>
      </c>
      <c r="K25" s="58">
        <f t="shared" si="4"/>
        <v>14.296878132832079</v>
      </c>
      <c r="M25" s="62"/>
    </row>
    <row r="26" spans="4:13" x14ac:dyDescent="0.25">
      <c r="E26" s="12">
        <f>SUM(E5:E25)</f>
        <v>59937</v>
      </c>
      <c r="F26" s="12"/>
      <c r="G26" s="12">
        <f t="shared" ref="G26" si="6">SUM(G5:G25)</f>
        <v>89973</v>
      </c>
      <c r="H26" s="12"/>
      <c r="I26" s="12">
        <f t="shared" ref="I26:J26" si="7">SUM(I5:I25)</f>
        <v>3390793.8800000004</v>
      </c>
      <c r="J26" s="27">
        <f t="shared" si="7"/>
        <v>3390793.8799999994</v>
      </c>
      <c r="K26" s="12"/>
    </row>
    <row r="27" spans="4:13" x14ac:dyDescent="0.25">
      <c r="F27">
        <f>F6+F7+F8+F9+F10+F11+F21+F22+F23</f>
        <v>31</v>
      </c>
      <c r="H27" s="18" t="s">
        <v>28</v>
      </c>
      <c r="I27" s="19">
        <f>(SUM(I6:I11)+I21+I22+I23)/(SUM(G6:G11)+G21+G22+G23)</f>
        <v>77.779717745045104</v>
      </c>
      <c r="J27" t="s">
        <v>62</v>
      </c>
    </row>
    <row r="28" spans="4:13" x14ac:dyDescent="0.25">
      <c r="F28">
        <f>F15+F16+F17+F18+F19+F20+F24+F25</f>
        <v>22</v>
      </c>
      <c r="H28" s="18" t="s">
        <v>28</v>
      </c>
      <c r="I28" s="19">
        <f>(SUM(I15:I20)+I24+I25)/(SUM(G15:G20)+G24+G25)</f>
        <v>7.1484390664160395</v>
      </c>
      <c r="J28" t="s">
        <v>63</v>
      </c>
    </row>
  </sheetData>
  <mergeCells count="1">
    <mergeCell ref="D2:K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D1:L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7109375" customWidth="1"/>
    <col min="12" max="12" width="9.42578125" bestFit="1" customWidth="1"/>
  </cols>
  <sheetData>
    <row r="1" spans="4:10" x14ac:dyDescent="0.25">
      <c r="J1" s="28" t="s">
        <v>79</v>
      </c>
    </row>
    <row r="2" spans="4:10" x14ac:dyDescent="0.25">
      <c r="D2" s="66" t="s">
        <v>57</v>
      </c>
      <c r="E2" s="66"/>
      <c r="F2" s="66"/>
      <c r="G2" s="66"/>
      <c r="H2" s="66"/>
      <c r="I2" s="66"/>
      <c r="J2" s="66"/>
    </row>
    <row r="3" spans="4:10" ht="15.75" thickBot="1" x14ac:dyDescent="0.3"/>
    <row r="4" spans="4:10" ht="84.75" thickBot="1" x14ac:dyDescent="0.3">
      <c r="D4" s="13" t="s">
        <v>0</v>
      </c>
      <c r="E4" s="14" t="s">
        <v>1</v>
      </c>
      <c r="F4" s="15" t="s">
        <v>2</v>
      </c>
      <c r="G4" s="15" t="s">
        <v>36</v>
      </c>
      <c r="H4" s="15" t="s">
        <v>37</v>
      </c>
      <c r="I4" s="15" t="s">
        <v>41</v>
      </c>
      <c r="J4" s="15" t="s">
        <v>38</v>
      </c>
    </row>
    <row r="5" spans="4:10" x14ac:dyDescent="0.25">
      <c r="D5" s="4" t="s">
        <v>8</v>
      </c>
      <c r="E5" s="5">
        <v>44</v>
      </c>
      <c r="F5" s="6">
        <v>3</v>
      </c>
      <c r="G5" s="6">
        <v>4</v>
      </c>
      <c r="H5" s="6">
        <v>700</v>
      </c>
      <c r="I5" s="53">
        <f>G5*H5</f>
        <v>2800</v>
      </c>
      <c r="J5" s="22">
        <f>I5*E5</f>
        <v>123200</v>
      </c>
    </row>
    <row r="6" spans="4:10" x14ac:dyDescent="0.25">
      <c r="D6" s="7" t="s">
        <v>9</v>
      </c>
      <c r="E6" s="1">
        <v>148</v>
      </c>
      <c r="F6" s="2">
        <v>1</v>
      </c>
      <c r="G6" s="2">
        <v>1</v>
      </c>
      <c r="H6" s="2">
        <v>700</v>
      </c>
      <c r="I6" s="59">
        <f>G6*H6</f>
        <v>700</v>
      </c>
      <c r="J6" s="20">
        <f>I6*E6</f>
        <v>103600</v>
      </c>
    </row>
    <row r="7" spans="4:10" x14ac:dyDescent="0.25">
      <c r="D7" s="7" t="s">
        <v>10</v>
      </c>
      <c r="E7" s="1">
        <v>41</v>
      </c>
      <c r="F7" s="2">
        <v>3</v>
      </c>
      <c r="G7" s="2">
        <v>4</v>
      </c>
      <c r="H7" s="2">
        <v>700</v>
      </c>
      <c r="I7" s="59">
        <f t="shared" ref="I7:I25" si="0">G7*H7</f>
        <v>2800</v>
      </c>
      <c r="J7" s="20">
        <f t="shared" ref="J7:J25" si="1">I7*E7</f>
        <v>114800</v>
      </c>
    </row>
    <row r="8" spans="4:10" ht="36" x14ac:dyDescent="0.25">
      <c r="D8" s="7" t="s">
        <v>11</v>
      </c>
      <c r="E8" s="1">
        <v>114</v>
      </c>
      <c r="F8" s="2">
        <v>1</v>
      </c>
      <c r="G8" s="2">
        <v>1</v>
      </c>
      <c r="H8" s="2">
        <v>700</v>
      </c>
      <c r="I8" s="59">
        <f t="shared" si="0"/>
        <v>700</v>
      </c>
      <c r="J8" s="20">
        <f t="shared" si="1"/>
        <v>79800</v>
      </c>
    </row>
    <row r="9" spans="4:10" ht="60" x14ac:dyDescent="0.25">
      <c r="D9" s="7" t="s">
        <v>12</v>
      </c>
      <c r="E9" s="1">
        <v>441</v>
      </c>
      <c r="F9" s="2">
        <v>1</v>
      </c>
      <c r="G9" s="2">
        <v>1</v>
      </c>
      <c r="H9" s="2">
        <v>1000</v>
      </c>
      <c r="I9" s="59">
        <f t="shared" si="0"/>
        <v>1000</v>
      </c>
      <c r="J9" s="20">
        <f t="shared" si="1"/>
        <v>441000</v>
      </c>
    </row>
    <row r="10" spans="4:10" ht="36" x14ac:dyDescent="0.25">
      <c r="D10" s="7" t="s">
        <v>13</v>
      </c>
      <c r="E10" s="1">
        <v>177</v>
      </c>
      <c r="F10" s="2">
        <v>1</v>
      </c>
      <c r="G10" s="2">
        <v>1</v>
      </c>
      <c r="H10" s="2">
        <f t="shared" ref="H10:H25" si="2">H9</f>
        <v>1000</v>
      </c>
      <c r="I10" s="59">
        <f t="shared" si="0"/>
        <v>1000</v>
      </c>
      <c r="J10" s="20">
        <f t="shared" si="1"/>
        <v>177000</v>
      </c>
    </row>
    <row r="11" spans="4:10" ht="24" x14ac:dyDescent="0.25">
      <c r="D11" s="7" t="s">
        <v>14</v>
      </c>
      <c r="E11" s="1">
        <v>1740</v>
      </c>
      <c r="F11" s="2">
        <v>4</v>
      </c>
      <c r="G11" s="2">
        <v>6</v>
      </c>
      <c r="H11" s="2">
        <f t="shared" si="2"/>
        <v>1000</v>
      </c>
      <c r="I11" s="59">
        <f t="shared" si="0"/>
        <v>6000</v>
      </c>
      <c r="J11" s="20">
        <f t="shared" si="1"/>
        <v>10440000</v>
      </c>
    </row>
    <row r="12" spans="4:10" ht="36" x14ac:dyDescent="0.25">
      <c r="D12" s="8" t="s">
        <v>15</v>
      </c>
      <c r="E12" s="3">
        <v>0</v>
      </c>
      <c r="F12" s="2">
        <v>1</v>
      </c>
      <c r="G12" s="2">
        <v>1</v>
      </c>
      <c r="H12" s="2">
        <f>H11</f>
        <v>1000</v>
      </c>
      <c r="I12" s="59">
        <f t="shared" si="0"/>
        <v>1000</v>
      </c>
      <c r="J12" s="20">
        <f t="shared" si="1"/>
        <v>0</v>
      </c>
    </row>
    <row r="13" spans="4:10" ht="60" x14ac:dyDescent="0.25">
      <c r="D13" s="7" t="s">
        <v>16</v>
      </c>
      <c r="E13" s="1">
        <v>29584</v>
      </c>
      <c r="F13" s="2">
        <v>2</v>
      </c>
      <c r="G13" s="2">
        <v>2</v>
      </c>
      <c r="H13" s="2">
        <v>1350</v>
      </c>
      <c r="I13" s="59">
        <f t="shared" si="0"/>
        <v>2700</v>
      </c>
      <c r="J13" s="20">
        <f t="shared" si="1"/>
        <v>79876800</v>
      </c>
    </row>
    <row r="14" spans="4:10" ht="24" x14ac:dyDescent="0.25">
      <c r="D14" s="7" t="s">
        <v>84</v>
      </c>
      <c r="E14" s="1">
        <v>1897</v>
      </c>
      <c r="F14" s="2">
        <v>2</v>
      </c>
      <c r="G14" s="2">
        <v>2</v>
      </c>
      <c r="H14" s="2">
        <f t="shared" si="2"/>
        <v>1350</v>
      </c>
      <c r="I14" s="59">
        <f t="shared" si="0"/>
        <v>2700</v>
      </c>
      <c r="J14" s="20">
        <f t="shared" si="1"/>
        <v>5121900</v>
      </c>
    </row>
    <row r="15" spans="4:10" ht="36" x14ac:dyDescent="0.25">
      <c r="D15" s="7" t="s">
        <v>17</v>
      </c>
      <c r="E15" s="1">
        <v>1130</v>
      </c>
      <c r="F15" s="2">
        <v>1</v>
      </c>
      <c r="G15" s="2">
        <v>1</v>
      </c>
      <c r="H15" s="2">
        <v>500</v>
      </c>
      <c r="I15" s="59">
        <f t="shared" si="0"/>
        <v>500</v>
      </c>
      <c r="J15" s="20">
        <f t="shared" si="1"/>
        <v>565000</v>
      </c>
    </row>
    <row r="16" spans="4:10" ht="24" x14ac:dyDescent="0.25">
      <c r="D16" s="7" t="s">
        <v>18</v>
      </c>
      <c r="E16" s="1">
        <v>1234</v>
      </c>
      <c r="F16" s="2">
        <v>1</v>
      </c>
      <c r="G16" s="2">
        <v>1</v>
      </c>
      <c r="H16" s="2">
        <f t="shared" si="2"/>
        <v>500</v>
      </c>
      <c r="I16" s="59">
        <f t="shared" si="0"/>
        <v>500</v>
      </c>
      <c r="J16" s="20">
        <f t="shared" si="1"/>
        <v>617000</v>
      </c>
    </row>
    <row r="17" spans="4:12" ht="24" x14ac:dyDescent="0.25">
      <c r="D17" s="7" t="s">
        <v>19</v>
      </c>
      <c r="E17" s="1">
        <v>330</v>
      </c>
      <c r="F17" s="2">
        <v>2</v>
      </c>
      <c r="G17" s="2">
        <v>2</v>
      </c>
      <c r="H17" s="2">
        <f t="shared" si="2"/>
        <v>500</v>
      </c>
      <c r="I17" s="59">
        <f t="shared" si="0"/>
        <v>1000</v>
      </c>
      <c r="J17" s="20">
        <f t="shared" si="1"/>
        <v>330000</v>
      </c>
    </row>
    <row r="18" spans="4:12" ht="24" x14ac:dyDescent="0.25">
      <c r="D18" s="7" t="s">
        <v>20</v>
      </c>
      <c r="E18" s="1">
        <v>3337</v>
      </c>
      <c r="F18" s="2">
        <v>1</v>
      </c>
      <c r="G18" s="2">
        <v>1</v>
      </c>
      <c r="H18" s="2">
        <f t="shared" si="2"/>
        <v>500</v>
      </c>
      <c r="I18" s="59">
        <f t="shared" si="0"/>
        <v>500</v>
      </c>
      <c r="J18" s="20">
        <f t="shared" si="1"/>
        <v>1668500</v>
      </c>
    </row>
    <row r="19" spans="4:12" x14ac:dyDescent="0.25">
      <c r="D19" s="7" t="s">
        <v>21</v>
      </c>
      <c r="E19" s="1">
        <v>627</v>
      </c>
      <c r="F19" s="2">
        <v>1</v>
      </c>
      <c r="G19" s="2">
        <v>1</v>
      </c>
      <c r="H19" s="2">
        <f t="shared" si="2"/>
        <v>500</v>
      </c>
      <c r="I19" s="59">
        <f t="shared" si="0"/>
        <v>500</v>
      </c>
      <c r="J19" s="20">
        <f t="shared" si="1"/>
        <v>313500</v>
      </c>
    </row>
    <row r="20" spans="4:12" ht="48" x14ac:dyDescent="0.25">
      <c r="D20" s="7" t="s">
        <v>22</v>
      </c>
      <c r="E20" s="1">
        <v>10246</v>
      </c>
      <c r="F20" s="2">
        <v>1</v>
      </c>
      <c r="G20" s="2">
        <v>1</v>
      </c>
      <c r="H20" s="2">
        <f t="shared" si="2"/>
        <v>500</v>
      </c>
      <c r="I20" s="59">
        <f t="shared" si="0"/>
        <v>500</v>
      </c>
      <c r="J20" s="20">
        <f t="shared" si="1"/>
        <v>5123000</v>
      </c>
    </row>
    <row r="21" spans="4:12" x14ac:dyDescent="0.25">
      <c r="D21" s="7" t="s">
        <v>23</v>
      </c>
      <c r="E21" s="1">
        <v>4305</v>
      </c>
      <c r="F21" s="2">
        <v>5</v>
      </c>
      <c r="G21" s="2">
        <v>8</v>
      </c>
      <c r="H21" s="2">
        <v>1000</v>
      </c>
      <c r="I21" s="59">
        <f t="shared" si="0"/>
        <v>8000</v>
      </c>
      <c r="J21" s="20">
        <f t="shared" si="1"/>
        <v>34440000</v>
      </c>
    </row>
    <row r="22" spans="4:12" x14ac:dyDescent="0.25">
      <c r="D22" s="7" t="s">
        <v>24</v>
      </c>
      <c r="E22" s="1">
        <v>57</v>
      </c>
      <c r="F22" s="2">
        <v>5</v>
      </c>
      <c r="G22" s="2">
        <v>8</v>
      </c>
      <c r="H22" s="2">
        <f t="shared" si="2"/>
        <v>1000</v>
      </c>
      <c r="I22" s="59">
        <f t="shared" si="0"/>
        <v>8000</v>
      </c>
      <c r="J22" s="20">
        <f t="shared" si="1"/>
        <v>456000</v>
      </c>
    </row>
    <row r="23" spans="4:12" ht="36" x14ac:dyDescent="0.25">
      <c r="D23" s="7" t="s">
        <v>25</v>
      </c>
      <c r="E23" s="1">
        <v>4305</v>
      </c>
      <c r="F23" s="2">
        <v>3</v>
      </c>
      <c r="G23" s="2">
        <v>4</v>
      </c>
      <c r="H23" s="2">
        <f t="shared" si="2"/>
        <v>1000</v>
      </c>
      <c r="I23" s="59">
        <f t="shared" si="0"/>
        <v>4000</v>
      </c>
      <c r="J23" s="20">
        <f t="shared" si="1"/>
        <v>17220000</v>
      </c>
    </row>
    <row r="24" spans="4:12" ht="36" x14ac:dyDescent="0.25">
      <c r="D24" s="7" t="s">
        <v>27</v>
      </c>
      <c r="E24" s="1">
        <v>149</v>
      </c>
      <c r="F24" s="2">
        <v>3</v>
      </c>
      <c r="G24" s="2">
        <v>4</v>
      </c>
      <c r="H24" s="2">
        <f t="shared" si="2"/>
        <v>1000</v>
      </c>
      <c r="I24" s="59">
        <f t="shared" si="0"/>
        <v>4000</v>
      </c>
      <c r="J24" s="20">
        <f t="shared" si="1"/>
        <v>596000</v>
      </c>
    </row>
    <row r="25" spans="4:12" ht="36.75" thickBot="1" x14ac:dyDescent="0.3">
      <c r="D25" s="9" t="s">
        <v>26</v>
      </c>
      <c r="E25" s="10">
        <v>31</v>
      </c>
      <c r="F25" s="11">
        <v>3</v>
      </c>
      <c r="G25" s="11">
        <v>4</v>
      </c>
      <c r="H25" s="11">
        <f t="shared" si="2"/>
        <v>1000</v>
      </c>
      <c r="I25" s="60">
        <f t="shared" si="0"/>
        <v>4000</v>
      </c>
      <c r="J25" s="46">
        <f t="shared" si="1"/>
        <v>124000</v>
      </c>
    </row>
    <row r="26" spans="4:12" x14ac:dyDescent="0.25">
      <c r="E26" s="47"/>
      <c r="J26" s="48">
        <f>SUM(J5:J25)</f>
        <v>157931100</v>
      </c>
      <c r="L26" s="26"/>
    </row>
  </sheetData>
  <mergeCells count="1">
    <mergeCell ref="D2:J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D1:L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7109375" customWidth="1"/>
    <col min="12" max="12" width="9.42578125" bestFit="1" customWidth="1"/>
  </cols>
  <sheetData>
    <row r="1" spans="4:10" x14ac:dyDescent="0.25">
      <c r="J1" s="28" t="s">
        <v>80</v>
      </c>
    </row>
    <row r="2" spans="4:10" x14ac:dyDescent="0.25">
      <c r="D2" s="66" t="s">
        <v>58</v>
      </c>
      <c r="E2" s="66"/>
      <c r="F2" s="66"/>
      <c r="G2" s="66"/>
      <c r="H2" s="66"/>
      <c r="I2" s="66"/>
      <c r="J2" s="66"/>
    </row>
    <row r="3" spans="4:10" ht="15.75" thickBot="1" x14ac:dyDescent="0.3"/>
    <row r="4" spans="4:10" ht="84.75" thickBot="1" x14ac:dyDescent="0.3">
      <c r="D4" s="13" t="s">
        <v>0</v>
      </c>
      <c r="E4" s="14" t="s">
        <v>1</v>
      </c>
      <c r="F4" s="15" t="s">
        <v>2</v>
      </c>
      <c r="G4" s="15" t="s">
        <v>65</v>
      </c>
      <c r="H4" s="15" t="s">
        <v>67</v>
      </c>
      <c r="I4" s="15" t="s">
        <v>66</v>
      </c>
      <c r="J4" s="15" t="s">
        <v>68</v>
      </c>
    </row>
    <row r="5" spans="4:10" x14ac:dyDescent="0.25">
      <c r="D5" s="4" t="s">
        <v>8</v>
      </c>
      <c r="E5" s="5">
        <v>44</v>
      </c>
      <c r="F5" s="6">
        <v>3</v>
      </c>
      <c r="G5" s="6">
        <v>0.6</v>
      </c>
      <c r="H5" s="6">
        <v>2000</v>
      </c>
      <c r="I5" s="63">
        <f>H5*G5</f>
        <v>1200</v>
      </c>
      <c r="J5" s="22">
        <f t="shared" ref="J5:J25" si="0">I5*E5</f>
        <v>52800</v>
      </c>
    </row>
    <row r="6" spans="4:10" x14ac:dyDescent="0.25">
      <c r="D6" s="7" t="s">
        <v>9</v>
      </c>
      <c r="E6" s="1">
        <v>148</v>
      </c>
      <c r="F6" s="2">
        <v>1</v>
      </c>
      <c r="G6" s="2">
        <v>0.2</v>
      </c>
      <c r="H6" s="2">
        <v>2000</v>
      </c>
      <c r="I6" s="64">
        <f>H6*G6</f>
        <v>400</v>
      </c>
      <c r="J6" s="20">
        <f t="shared" si="0"/>
        <v>59200</v>
      </c>
    </row>
    <row r="7" spans="4:10" x14ac:dyDescent="0.25">
      <c r="D7" s="7" t="s">
        <v>10</v>
      </c>
      <c r="E7" s="1">
        <v>41</v>
      </c>
      <c r="F7" s="2">
        <v>2</v>
      </c>
      <c r="G7" s="2">
        <v>0.4</v>
      </c>
      <c r="H7" s="2">
        <f t="shared" ref="H7:H25" si="1">H6</f>
        <v>2000</v>
      </c>
      <c r="I7" s="64">
        <f t="shared" ref="I7:I25" si="2">H7*G7</f>
        <v>800</v>
      </c>
      <c r="J7" s="20">
        <f t="shared" si="0"/>
        <v>32800</v>
      </c>
    </row>
    <row r="8" spans="4:10" ht="36" x14ac:dyDescent="0.25">
      <c r="D8" s="7" t="s">
        <v>11</v>
      </c>
      <c r="E8" s="1">
        <v>114</v>
      </c>
      <c r="F8" s="2">
        <v>2</v>
      </c>
      <c r="G8" s="2">
        <v>0.4</v>
      </c>
      <c r="H8" s="2">
        <f t="shared" si="1"/>
        <v>2000</v>
      </c>
      <c r="I8" s="64">
        <f t="shared" si="2"/>
        <v>800</v>
      </c>
      <c r="J8" s="20">
        <f t="shared" si="0"/>
        <v>91200</v>
      </c>
    </row>
    <row r="9" spans="4:10" ht="60" x14ac:dyDescent="0.25">
      <c r="D9" s="7" t="s">
        <v>12</v>
      </c>
      <c r="E9" s="1">
        <v>441</v>
      </c>
      <c r="F9" s="2">
        <v>4</v>
      </c>
      <c r="G9" s="2">
        <v>0.8</v>
      </c>
      <c r="H9" s="2">
        <v>2500</v>
      </c>
      <c r="I9" s="64">
        <f t="shared" si="2"/>
        <v>2000</v>
      </c>
      <c r="J9" s="20">
        <f t="shared" si="0"/>
        <v>882000</v>
      </c>
    </row>
    <row r="10" spans="4:10" ht="36" x14ac:dyDescent="0.25">
      <c r="D10" s="7" t="s">
        <v>13</v>
      </c>
      <c r="E10" s="1">
        <v>177</v>
      </c>
      <c r="F10" s="2">
        <v>4</v>
      </c>
      <c r="G10" s="2">
        <v>0.8</v>
      </c>
      <c r="H10" s="2">
        <f t="shared" si="1"/>
        <v>2500</v>
      </c>
      <c r="I10" s="64">
        <f t="shared" si="2"/>
        <v>2000</v>
      </c>
      <c r="J10" s="20">
        <f t="shared" si="0"/>
        <v>354000</v>
      </c>
    </row>
    <row r="11" spans="4:10" ht="24" x14ac:dyDescent="0.25">
      <c r="D11" s="7" t="s">
        <v>14</v>
      </c>
      <c r="E11" s="1">
        <v>1740</v>
      </c>
      <c r="F11" s="2">
        <v>4</v>
      </c>
      <c r="G11" s="2">
        <v>0.8</v>
      </c>
      <c r="H11" s="2">
        <f t="shared" si="1"/>
        <v>2500</v>
      </c>
      <c r="I11" s="64">
        <f t="shared" si="2"/>
        <v>2000</v>
      </c>
      <c r="J11" s="20">
        <f t="shared" si="0"/>
        <v>3480000</v>
      </c>
    </row>
    <row r="12" spans="4:10" ht="36" x14ac:dyDescent="0.25">
      <c r="D12" s="8" t="s">
        <v>15</v>
      </c>
      <c r="E12" s="3">
        <v>0</v>
      </c>
      <c r="F12" s="2">
        <v>4</v>
      </c>
      <c r="G12" s="2">
        <v>0.8</v>
      </c>
      <c r="H12" s="2">
        <f t="shared" si="1"/>
        <v>2500</v>
      </c>
      <c r="I12" s="64">
        <f t="shared" si="2"/>
        <v>2000</v>
      </c>
      <c r="J12" s="20">
        <f t="shared" si="0"/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2">
        <v>9000</v>
      </c>
      <c r="I13" s="64">
        <f t="shared" si="2"/>
        <v>0</v>
      </c>
      <c r="J13" s="20">
        <f t="shared" si="0"/>
        <v>0</v>
      </c>
    </row>
    <row r="14" spans="4:10" ht="24" x14ac:dyDescent="0.25">
      <c r="D14" s="7" t="s">
        <v>84</v>
      </c>
      <c r="E14" s="1">
        <v>1897</v>
      </c>
      <c r="F14" s="2">
        <v>0</v>
      </c>
      <c r="G14" s="2">
        <v>0</v>
      </c>
      <c r="H14" s="2">
        <f t="shared" si="1"/>
        <v>9000</v>
      </c>
      <c r="I14" s="64">
        <f t="shared" si="2"/>
        <v>0</v>
      </c>
      <c r="J14" s="20">
        <f t="shared" si="0"/>
        <v>0</v>
      </c>
    </row>
    <row r="15" spans="4:10" ht="36" x14ac:dyDescent="0.25">
      <c r="D15" s="7" t="s">
        <v>17</v>
      </c>
      <c r="E15" s="1">
        <v>1130</v>
      </c>
      <c r="F15" s="2">
        <v>3</v>
      </c>
      <c r="G15" s="2">
        <v>0.6</v>
      </c>
      <c r="H15" s="2">
        <v>1500</v>
      </c>
      <c r="I15" s="64">
        <f t="shared" si="2"/>
        <v>900</v>
      </c>
      <c r="J15" s="20">
        <f t="shared" si="0"/>
        <v>1017000</v>
      </c>
    </row>
    <row r="16" spans="4:10" ht="24" x14ac:dyDescent="0.25">
      <c r="D16" s="7" t="s">
        <v>18</v>
      </c>
      <c r="E16" s="1">
        <v>1234</v>
      </c>
      <c r="F16" s="2">
        <v>4</v>
      </c>
      <c r="G16" s="2">
        <v>0.8</v>
      </c>
      <c r="H16" s="2">
        <f t="shared" si="1"/>
        <v>1500</v>
      </c>
      <c r="I16" s="64">
        <f t="shared" si="2"/>
        <v>1200</v>
      </c>
      <c r="J16" s="20">
        <f t="shared" si="0"/>
        <v>1480800</v>
      </c>
    </row>
    <row r="17" spans="4:12" ht="24" x14ac:dyDescent="0.25">
      <c r="D17" s="7" t="s">
        <v>19</v>
      </c>
      <c r="E17" s="1">
        <v>330</v>
      </c>
      <c r="F17" s="2">
        <v>4</v>
      </c>
      <c r="G17" s="2">
        <v>0.8</v>
      </c>
      <c r="H17" s="2">
        <f t="shared" si="1"/>
        <v>1500</v>
      </c>
      <c r="I17" s="64">
        <f t="shared" si="2"/>
        <v>1200</v>
      </c>
      <c r="J17" s="20">
        <f t="shared" si="0"/>
        <v>396000</v>
      </c>
    </row>
    <row r="18" spans="4:12" ht="24" x14ac:dyDescent="0.25">
      <c r="D18" s="7" t="s">
        <v>20</v>
      </c>
      <c r="E18" s="1">
        <v>3337</v>
      </c>
      <c r="F18" s="2">
        <v>4</v>
      </c>
      <c r="G18" s="2">
        <v>0.8</v>
      </c>
      <c r="H18" s="2">
        <f t="shared" si="1"/>
        <v>1500</v>
      </c>
      <c r="I18" s="64">
        <f t="shared" si="2"/>
        <v>1200</v>
      </c>
      <c r="J18" s="20">
        <f t="shared" si="0"/>
        <v>4004400</v>
      </c>
    </row>
    <row r="19" spans="4:12" x14ac:dyDescent="0.25">
      <c r="D19" s="7" t="s">
        <v>21</v>
      </c>
      <c r="E19" s="1">
        <v>627</v>
      </c>
      <c r="F19" s="2">
        <v>5</v>
      </c>
      <c r="G19" s="2">
        <v>1</v>
      </c>
      <c r="H19" s="2">
        <f t="shared" si="1"/>
        <v>1500</v>
      </c>
      <c r="I19" s="64">
        <f t="shared" si="2"/>
        <v>1500</v>
      </c>
      <c r="J19" s="20">
        <f t="shared" si="0"/>
        <v>940500</v>
      </c>
    </row>
    <row r="20" spans="4:12" ht="48" x14ac:dyDescent="0.25">
      <c r="D20" s="7" t="s">
        <v>22</v>
      </c>
      <c r="E20" s="1">
        <v>10246</v>
      </c>
      <c r="F20" s="2">
        <v>5</v>
      </c>
      <c r="G20" s="2">
        <v>1</v>
      </c>
      <c r="H20" s="2">
        <f t="shared" si="1"/>
        <v>1500</v>
      </c>
      <c r="I20" s="64">
        <f t="shared" si="2"/>
        <v>1500</v>
      </c>
      <c r="J20" s="20">
        <f t="shared" si="0"/>
        <v>15369000</v>
      </c>
    </row>
    <row r="21" spans="4:12" x14ac:dyDescent="0.25">
      <c r="D21" s="7" t="s">
        <v>23</v>
      </c>
      <c r="E21" s="1">
        <v>4305</v>
      </c>
      <c r="F21" s="2">
        <v>5</v>
      </c>
      <c r="G21" s="2">
        <v>1</v>
      </c>
      <c r="H21" s="2">
        <v>300</v>
      </c>
      <c r="I21" s="64">
        <f t="shared" si="2"/>
        <v>300</v>
      </c>
      <c r="J21" s="20">
        <f t="shared" si="0"/>
        <v>1291500</v>
      </c>
    </row>
    <row r="22" spans="4:12" x14ac:dyDescent="0.25">
      <c r="D22" s="7" t="s">
        <v>24</v>
      </c>
      <c r="E22" s="1">
        <v>57</v>
      </c>
      <c r="F22" s="2">
        <v>5</v>
      </c>
      <c r="G22" s="2">
        <v>1</v>
      </c>
      <c r="H22" s="2">
        <f t="shared" si="1"/>
        <v>300</v>
      </c>
      <c r="I22" s="64">
        <f t="shared" si="2"/>
        <v>300</v>
      </c>
      <c r="J22" s="20">
        <f t="shared" si="0"/>
        <v>17100</v>
      </c>
    </row>
    <row r="23" spans="4:12" ht="36" x14ac:dyDescent="0.25">
      <c r="D23" s="7" t="s">
        <v>25</v>
      </c>
      <c r="E23" s="1">
        <v>4305</v>
      </c>
      <c r="F23" s="2">
        <v>3</v>
      </c>
      <c r="G23" s="2">
        <v>0.6</v>
      </c>
      <c r="H23" s="2">
        <f t="shared" si="1"/>
        <v>300</v>
      </c>
      <c r="I23" s="64">
        <f t="shared" si="2"/>
        <v>180</v>
      </c>
      <c r="J23" s="20">
        <f t="shared" si="0"/>
        <v>774900</v>
      </c>
    </row>
    <row r="24" spans="4:12" ht="36" x14ac:dyDescent="0.25">
      <c r="D24" s="7" t="s">
        <v>27</v>
      </c>
      <c r="E24" s="1">
        <v>149</v>
      </c>
      <c r="F24" s="2">
        <v>4</v>
      </c>
      <c r="G24" s="2">
        <v>0.8</v>
      </c>
      <c r="H24" s="2">
        <f t="shared" si="1"/>
        <v>300</v>
      </c>
      <c r="I24" s="64">
        <f t="shared" si="2"/>
        <v>240</v>
      </c>
      <c r="J24" s="20">
        <f t="shared" si="0"/>
        <v>35760</v>
      </c>
    </row>
    <row r="25" spans="4:12" ht="36.75" thickBot="1" x14ac:dyDescent="0.3">
      <c r="D25" s="9" t="s">
        <v>26</v>
      </c>
      <c r="E25" s="61">
        <v>31</v>
      </c>
      <c r="F25" s="11">
        <v>4</v>
      </c>
      <c r="G25" s="11">
        <v>0.8</v>
      </c>
      <c r="H25" s="11">
        <f t="shared" si="1"/>
        <v>300</v>
      </c>
      <c r="I25" s="65">
        <f t="shared" si="2"/>
        <v>240</v>
      </c>
      <c r="J25" s="46">
        <f t="shared" si="0"/>
        <v>7440</v>
      </c>
    </row>
    <row r="26" spans="4:12" x14ac:dyDescent="0.25">
      <c r="E26" s="47"/>
      <c r="J26" s="48">
        <f>SUM(J5:J25)</f>
        <v>30286400</v>
      </c>
      <c r="L26" s="26"/>
    </row>
  </sheetData>
  <mergeCells count="1">
    <mergeCell ref="D2:J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C1:AG29"/>
  <sheetViews>
    <sheetView zoomScaleNormal="100" workbookViewId="0">
      <selection activeCell="C14" sqref="C14"/>
    </sheetView>
  </sheetViews>
  <sheetFormatPr defaultRowHeight="15" x14ac:dyDescent="0.25"/>
  <cols>
    <col min="3" max="3" width="27.140625" customWidth="1"/>
    <col min="7" max="7" width="11.85546875" customWidth="1"/>
    <col min="8" max="8" width="10" bestFit="1" customWidth="1"/>
    <col min="9" max="9" width="13.7109375" customWidth="1"/>
    <col min="10" max="10" width="10.85546875" bestFit="1" customWidth="1"/>
  </cols>
  <sheetData>
    <row r="1" spans="3:33" x14ac:dyDescent="0.25">
      <c r="J1" s="28" t="s">
        <v>81</v>
      </c>
    </row>
    <row r="2" spans="3:33" x14ac:dyDescent="0.25">
      <c r="C2" s="66" t="s">
        <v>59</v>
      </c>
      <c r="D2" s="66"/>
      <c r="E2" s="66"/>
      <c r="F2" s="66"/>
      <c r="G2" s="66"/>
      <c r="H2" s="66"/>
      <c r="I2" s="66"/>
      <c r="J2" s="66"/>
    </row>
    <row r="3" spans="3:33" ht="15.75" thickBot="1" x14ac:dyDescent="0.3"/>
    <row r="4" spans="3:33" ht="60.75" thickBot="1" x14ac:dyDescent="0.3">
      <c r="C4" s="13" t="s">
        <v>0</v>
      </c>
      <c r="D4" s="14" t="s">
        <v>1</v>
      </c>
      <c r="E4" s="15" t="s">
        <v>2</v>
      </c>
      <c r="F4" s="15" t="s">
        <v>3</v>
      </c>
      <c r="G4" s="15" t="s">
        <v>39</v>
      </c>
      <c r="H4" s="15" t="s">
        <v>5</v>
      </c>
      <c r="I4" s="15" t="s">
        <v>6</v>
      </c>
      <c r="J4" s="16" t="s">
        <v>7</v>
      </c>
    </row>
    <row r="5" spans="3:33" x14ac:dyDescent="0.25">
      <c r="C5" s="4" t="s">
        <v>8</v>
      </c>
      <c r="D5" s="5">
        <v>44</v>
      </c>
      <c r="E5" s="6">
        <v>2</v>
      </c>
      <c r="F5" s="6">
        <f>D5*E5</f>
        <v>88</v>
      </c>
      <c r="G5" s="6">
        <v>4738.1899999999996</v>
      </c>
      <c r="H5" s="6">
        <f>G5*D5</f>
        <v>208480.36</v>
      </c>
      <c r="I5" s="21">
        <f>F5*H27</f>
        <v>142557.76822739537</v>
      </c>
      <c r="J5" s="50">
        <f>I5/D5</f>
        <v>3239.9492778953495</v>
      </c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</row>
    <row r="6" spans="3:33" x14ac:dyDescent="0.25">
      <c r="C6" s="7" t="s">
        <v>9</v>
      </c>
      <c r="D6" s="1">
        <v>148</v>
      </c>
      <c r="E6" s="2">
        <v>3</v>
      </c>
      <c r="F6" s="2">
        <f>D6*E6</f>
        <v>444</v>
      </c>
      <c r="G6" s="2">
        <f>G5</f>
        <v>4738.1899999999996</v>
      </c>
      <c r="H6" s="2">
        <f>G6*D6</f>
        <v>701252.12</v>
      </c>
      <c r="I6" s="17">
        <f>F6*$H$27</f>
        <v>719268.7396927675</v>
      </c>
      <c r="J6" s="57">
        <f>I6/D6</f>
        <v>4859.923916843024</v>
      </c>
      <c r="L6" s="62"/>
    </row>
    <row r="7" spans="3:33" x14ac:dyDescent="0.25">
      <c r="C7" s="7" t="s">
        <v>10</v>
      </c>
      <c r="D7" s="1">
        <v>41</v>
      </c>
      <c r="E7" s="2">
        <v>2</v>
      </c>
      <c r="F7" s="2">
        <f t="shared" ref="F7:F25" si="0">D7*E7</f>
        <v>82</v>
      </c>
      <c r="G7" s="2">
        <f t="shared" ref="G7:G25" si="1">G6</f>
        <v>4738.1899999999996</v>
      </c>
      <c r="H7" s="2">
        <f t="shared" ref="H7:H25" si="2">G7*D7</f>
        <v>194265.78999999998</v>
      </c>
      <c r="I7" s="17">
        <f t="shared" ref="I7:I25" si="3">F7*$H$27</f>
        <v>132837.9203937093</v>
      </c>
      <c r="J7" s="57">
        <f t="shared" ref="J7:J25" si="4">I7/D7</f>
        <v>3239.9492778953486</v>
      </c>
      <c r="L7" s="62"/>
    </row>
    <row r="8" spans="3:33" ht="36" x14ac:dyDescent="0.25">
      <c r="C8" s="7" t="s">
        <v>11</v>
      </c>
      <c r="D8" s="1">
        <v>114</v>
      </c>
      <c r="E8" s="2">
        <v>2</v>
      </c>
      <c r="F8" s="2">
        <f t="shared" si="0"/>
        <v>228</v>
      </c>
      <c r="G8" s="2">
        <f t="shared" si="1"/>
        <v>4738.1899999999996</v>
      </c>
      <c r="H8" s="2">
        <f t="shared" si="2"/>
        <v>540153.65999999992</v>
      </c>
      <c r="I8" s="17">
        <f t="shared" si="3"/>
        <v>369354.21768006979</v>
      </c>
      <c r="J8" s="57">
        <f t="shared" si="4"/>
        <v>3239.949277895349</v>
      </c>
      <c r="L8" s="62"/>
    </row>
    <row r="9" spans="3:33" ht="60" x14ac:dyDescent="0.25">
      <c r="C9" s="7" t="s">
        <v>12</v>
      </c>
      <c r="D9" s="1">
        <v>441</v>
      </c>
      <c r="E9" s="2">
        <v>3</v>
      </c>
      <c r="F9" s="2">
        <f t="shared" si="0"/>
        <v>1323</v>
      </c>
      <c r="G9" s="2">
        <f t="shared" si="1"/>
        <v>4738.1899999999996</v>
      </c>
      <c r="H9" s="2">
        <f t="shared" si="2"/>
        <v>2089541.7899999998</v>
      </c>
      <c r="I9" s="17">
        <f t="shared" si="3"/>
        <v>2143226.4473277736</v>
      </c>
      <c r="J9" s="57">
        <f t="shared" si="4"/>
        <v>4859.923916843024</v>
      </c>
      <c r="L9" s="62"/>
    </row>
    <row r="10" spans="3:33" ht="36" x14ac:dyDescent="0.25">
      <c r="C10" s="7" t="s">
        <v>13</v>
      </c>
      <c r="D10" s="1">
        <v>177</v>
      </c>
      <c r="E10" s="2">
        <v>3</v>
      </c>
      <c r="F10" s="2">
        <f t="shared" si="0"/>
        <v>531</v>
      </c>
      <c r="G10" s="2">
        <f t="shared" si="1"/>
        <v>4738.1899999999996</v>
      </c>
      <c r="H10" s="2">
        <f t="shared" si="2"/>
        <v>838659.62999999989</v>
      </c>
      <c r="I10" s="17">
        <f t="shared" si="3"/>
        <v>860206.53328121512</v>
      </c>
      <c r="J10" s="57">
        <f t="shared" si="4"/>
        <v>4859.9239168430231</v>
      </c>
      <c r="L10" s="62"/>
    </row>
    <row r="11" spans="3:33" ht="24" x14ac:dyDescent="0.25">
      <c r="C11" s="7" t="s">
        <v>14</v>
      </c>
      <c r="D11" s="1">
        <v>1740</v>
      </c>
      <c r="E11" s="2">
        <v>3</v>
      </c>
      <c r="F11" s="2">
        <f t="shared" si="0"/>
        <v>5220</v>
      </c>
      <c r="G11" s="2">
        <f t="shared" si="1"/>
        <v>4738.1899999999996</v>
      </c>
      <c r="H11" s="2">
        <f t="shared" si="2"/>
        <v>8244450.5999999996</v>
      </c>
      <c r="I11" s="17">
        <f t="shared" si="3"/>
        <v>8456267.6153068617</v>
      </c>
      <c r="J11" s="57">
        <f t="shared" si="4"/>
        <v>4859.923916843024</v>
      </c>
      <c r="L11" s="62"/>
    </row>
    <row r="12" spans="3:33" ht="36" x14ac:dyDescent="0.25">
      <c r="C12" s="8" t="s">
        <v>15</v>
      </c>
      <c r="D12" s="3">
        <v>0</v>
      </c>
      <c r="E12" s="2">
        <v>3</v>
      </c>
      <c r="F12" s="2">
        <f t="shared" si="0"/>
        <v>0</v>
      </c>
      <c r="G12" s="2">
        <f t="shared" si="1"/>
        <v>4738.1899999999996</v>
      </c>
      <c r="H12" s="2">
        <f t="shared" si="2"/>
        <v>0</v>
      </c>
      <c r="I12" s="17">
        <f t="shared" si="3"/>
        <v>0</v>
      </c>
      <c r="J12" s="57">
        <v>0</v>
      </c>
      <c r="L12" s="62"/>
    </row>
    <row r="13" spans="3:33" ht="60" x14ac:dyDescent="0.25">
      <c r="C13" s="7" t="s">
        <v>16</v>
      </c>
      <c r="D13" s="1">
        <v>29584</v>
      </c>
      <c r="E13" s="2">
        <v>3</v>
      </c>
      <c r="F13" s="2">
        <f t="shared" si="0"/>
        <v>88752</v>
      </c>
      <c r="G13" s="2">
        <f t="shared" si="1"/>
        <v>4738.1899999999996</v>
      </c>
      <c r="H13" s="2">
        <f t="shared" si="2"/>
        <v>140174612.95999998</v>
      </c>
      <c r="I13" s="17">
        <f t="shared" si="3"/>
        <v>143775989.155884</v>
      </c>
      <c r="J13" s="57">
        <f t="shared" si="4"/>
        <v>4859.9239168430231</v>
      </c>
      <c r="L13" s="62"/>
    </row>
    <row r="14" spans="3:33" ht="24" x14ac:dyDescent="0.25">
      <c r="C14" s="7" t="s">
        <v>84</v>
      </c>
      <c r="D14" s="1">
        <v>1897</v>
      </c>
      <c r="E14" s="2">
        <v>3</v>
      </c>
      <c r="F14" s="2">
        <f t="shared" si="0"/>
        <v>5691</v>
      </c>
      <c r="G14" s="2">
        <f t="shared" si="1"/>
        <v>4738.1899999999996</v>
      </c>
      <c r="H14" s="2">
        <f t="shared" si="2"/>
        <v>8988346.4299999997</v>
      </c>
      <c r="I14" s="17">
        <f t="shared" si="3"/>
        <v>9219275.6702512149</v>
      </c>
      <c r="J14" s="57">
        <f t="shared" si="4"/>
        <v>4859.9239168430231</v>
      </c>
      <c r="L14" s="62"/>
    </row>
    <row r="15" spans="3:33" ht="36" x14ac:dyDescent="0.25">
      <c r="C15" s="7" t="s">
        <v>17</v>
      </c>
      <c r="D15" s="1">
        <v>1130</v>
      </c>
      <c r="E15" s="2">
        <v>3</v>
      </c>
      <c r="F15" s="2">
        <f t="shared" si="0"/>
        <v>3390</v>
      </c>
      <c r="G15" s="2">
        <f t="shared" si="1"/>
        <v>4738.1899999999996</v>
      </c>
      <c r="H15" s="2">
        <f t="shared" si="2"/>
        <v>5354154.6999999993</v>
      </c>
      <c r="I15" s="17">
        <f t="shared" si="3"/>
        <v>5491714.0260326164</v>
      </c>
      <c r="J15" s="57">
        <f t="shared" si="4"/>
        <v>4859.9239168430231</v>
      </c>
      <c r="L15" s="62"/>
    </row>
    <row r="16" spans="3:33" ht="24" x14ac:dyDescent="0.25">
      <c r="C16" s="7" t="s">
        <v>18</v>
      </c>
      <c r="D16" s="1">
        <v>1234</v>
      </c>
      <c r="E16" s="2">
        <v>3</v>
      </c>
      <c r="F16" s="2">
        <f t="shared" si="0"/>
        <v>3702</v>
      </c>
      <c r="G16" s="2">
        <f t="shared" si="1"/>
        <v>4738.1899999999996</v>
      </c>
      <c r="H16" s="2">
        <f t="shared" si="2"/>
        <v>5846926.46</v>
      </c>
      <c r="I16" s="17">
        <f t="shared" si="3"/>
        <v>5997146.1133842915</v>
      </c>
      <c r="J16" s="57">
        <f t="shared" si="4"/>
        <v>4859.923916843024</v>
      </c>
      <c r="L16" s="62"/>
    </row>
    <row r="17" spans="3:12" ht="24" x14ac:dyDescent="0.25">
      <c r="C17" s="7" t="s">
        <v>19</v>
      </c>
      <c r="D17" s="1">
        <v>330</v>
      </c>
      <c r="E17" s="2">
        <v>3</v>
      </c>
      <c r="F17" s="2">
        <f t="shared" si="0"/>
        <v>990</v>
      </c>
      <c r="G17" s="2">
        <f t="shared" si="1"/>
        <v>4738.1899999999996</v>
      </c>
      <c r="H17" s="2">
        <f t="shared" si="2"/>
        <v>1563602.7</v>
      </c>
      <c r="I17" s="17">
        <f t="shared" si="3"/>
        <v>1603774.8925581977</v>
      </c>
      <c r="J17" s="57">
        <f t="shared" si="4"/>
        <v>4859.9239168430231</v>
      </c>
      <c r="L17" s="62"/>
    </row>
    <row r="18" spans="3:12" ht="24" x14ac:dyDescent="0.25">
      <c r="C18" s="7" t="s">
        <v>20</v>
      </c>
      <c r="D18" s="1">
        <v>3337</v>
      </c>
      <c r="E18" s="2">
        <v>3</v>
      </c>
      <c r="F18" s="2">
        <f t="shared" si="0"/>
        <v>10011</v>
      </c>
      <c r="G18" s="2">
        <f t="shared" si="1"/>
        <v>4738.1899999999996</v>
      </c>
      <c r="H18" s="2">
        <f t="shared" si="2"/>
        <v>15811340.029999999</v>
      </c>
      <c r="I18" s="17">
        <f t="shared" si="3"/>
        <v>16217566.110505169</v>
      </c>
      <c r="J18" s="57">
        <f t="shared" si="4"/>
        <v>4859.9239168430231</v>
      </c>
      <c r="L18" s="62"/>
    </row>
    <row r="19" spans="3:12" x14ac:dyDescent="0.25">
      <c r="C19" s="7" t="s">
        <v>21</v>
      </c>
      <c r="D19" s="1">
        <v>627</v>
      </c>
      <c r="E19" s="2">
        <v>3</v>
      </c>
      <c r="F19" s="2">
        <f t="shared" si="0"/>
        <v>1881</v>
      </c>
      <c r="G19" s="2">
        <f t="shared" si="1"/>
        <v>4738.1899999999996</v>
      </c>
      <c r="H19" s="2">
        <f t="shared" si="2"/>
        <v>2970845.13</v>
      </c>
      <c r="I19" s="17">
        <f t="shared" si="3"/>
        <v>3047172.295860576</v>
      </c>
      <c r="J19" s="57">
        <f t="shared" si="4"/>
        <v>4859.923916843024</v>
      </c>
      <c r="L19" s="62"/>
    </row>
    <row r="20" spans="3:12" ht="48" x14ac:dyDescent="0.25">
      <c r="C20" s="7" t="s">
        <v>22</v>
      </c>
      <c r="D20" s="1">
        <v>10246</v>
      </c>
      <c r="E20" s="2">
        <v>3</v>
      </c>
      <c r="F20" s="2">
        <f t="shared" si="0"/>
        <v>30738</v>
      </c>
      <c r="G20" s="2">
        <f t="shared" si="1"/>
        <v>4738.1899999999996</v>
      </c>
      <c r="H20" s="2">
        <f t="shared" si="2"/>
        <v>48547494.739999995</v>
      </c>
      <c r="I20" s="17">
        <f t="shared" si="3"/>
        <v>49794780.451973617</v>
      </c>
      <c r="J20" s="57">
        <f t="shared" si="4"/>
        <v>4859.9239168430231</v>
      </c>
      <c r="L20" s="62"/>
    </row>
    <row r="21" spans="3:12" x14ac:dyDescent="0.25">
      <c r="C21" s="7" t="s">
        <v>23</v>
      </c>
      <c r="D21" s="1">
        <v>4305</v>
      </c>
      <c r="E21" s="2">
        <v>3</v>
      </c>
      <c r="F21" s="2">
        <f t="shared" si="0"/>
        <v>12915</v>
      </c>
      <c r="G21" s="2">
        <f t="shared" si="1"/>
        <v>4738.1899999999996</v>
      </c>
      <c r="H21" s="2">
        <f t="shared" si="2"/>
        <v>20397907.949999999</v>
      </c>
      <c r="I21" s="17">
        <f t="shared" si="3"/>
        <v>20921972.462009218</v>
      </c>
      <c r="J21" s="57">
        <f t="shared" si="4"/>
        <v>4859.923916843024</v>
      </c>
      <c r="L21" s="62"/>
    </row>
    <row r="22" spans="3:12" x14ac:dyDescent="0.25">
      <c r="C22" s="7" t="s">
        <v>24</v>
      </c>
      <c r="D22" s="1">
        <v>57</v>
      </c>
      <c r="E22" s="2">
        <v>3</v>
      </c>
      <c r="F22" s="2">
        <f t="shared" si="0"/>
        <v>171</v>
      </c>
      <c r="G22" s="2">
        <f t="shared" si="1"/>
        <v>4738.1899999999996</v>
      </c>
      <c r="H22" s="2">
        <f t="shared" si="2"/>
        <v>270076.82999999996</v>
      </c>
      <c r="I22" s="17">
        <f t="shared" si="3"/>
        <v>277015.66326005233</v>
      </c>
      <c r="J22" s="57">
        <f t="shared" si="4"/>
        <v>4859.9239168430231</v>
      </c>
      <c r="L22" s="62"/>
    </row>
    <row r="23" spans="3:12" ht="36" x14ac:dyDescent="0.25">
      <c r="C23" s="7" t="s">
        <v>25</v>
      </c>
      <c r="D23" s="1">
        <v>4305</v>
      </c>
      <c r="E23" s="2">
        <v>2</v>
      </c>
      <c r="F23" s="2">
        <f t="shared" si="0"/>
        <v>8610</v>
      </c>
      <c r="G23" s="2">
        <f t="shared" si="1"/>
        <v>4738.1899999999996</v>
      </c>
      <c r="H23" s="2">
        <f t="shared" si="2"/>
        <v>20397907.949999999</v>
      </c>
      <c r="I23" s="17">
        <f t="shared" si="3"/>
        <v>13947981.641339477</v>
      </c>
      <c r="J23" s="57">
        <f t="shared" si="4"/>
        <v>3239.949277895349</v>
      </c>
      <c r="L23" s="62"/>
    </row>
    <row r="24" spans="3:12" ht="36" x14ac:dyDescent="0.25">
      <c r="C24" s="7" t="s">
        <v>27</v>
      </c>
      <c r="D24" s="1">
        <v>149</v>
      </c>
      <c r="E24" s="2">
        <v>3</v>
      </c>
      <c r="F24" s="2">
        <f t="shared" si="0"/>
        <v>447</v>
      </c>
      <c r="G24" s="2">
        <f t="shared" si="1"/>
        <v>4738.1899999999996</v>
      </c>
      <c r="H24" s="2">
        <f t="shared" si="2"/>
        <v>705990.30999999994</v>
      </c>
      <c r="I24" s="17">
        <f t="shared" si="3"/>
        <v>724128.66360961052</v>
      </c>
      <c r="J24" s="57">
        <f t="shared" si="4"/>
        <v>4859.923916843024</v>
      </c>
      <c r="L24" s="62"/>
    </row>
    <row r="25" spans="3:12" ht="36.75" thickBot="1" x14ac:dyDescent="0.3">
      <c r="C25" s="9" t="s">
        <v>26</v>
      </c>
      <c r="D25" s="61">
        <v>31</v>
      </c>
      <c r="E25" s="11">
        <v>3</v>
      </c>
      <c r="F25" s="11">
        <f t="shared" si="0"/>
        <v>93</v>
      </c>
      <c r="G25" s="11">
        <f t="shared" si="1"/>
        <v>4738.1899999999996</v>
      </c>
      <c r="H25" s="11">
        <f t="shared" si="2"/>
        <v>146883.88999999998</v>
      </c>
      <c r="I25" s="23">
        <f t="shared" si="3"/>
        <v>150657.64142213372</v>
      </c>
      <c r="J25" s="58">
        <f t="shared" si="4"/>
        <v>4859.9239168430231</v>
      </c>
      <c r="L25" s="62"/>
    </row>
    <row r="26" spans="3:12" x14ac:dyDescent="0.25">
      <c r="D26" s="12">
        <f>SUM(D5:D25)</f>
        <v>59937</v>
      </c>
      <c r="E26" s="12"/>
      <c r="F26" s="12">
        <f t="shared" ref="F26" si="5">SUM(F5:F25)</f>
        <v>175307</v>
      </c>
      <c r="G26" s="12"/>
      <c r="H26" s="12">
        <f t="shared" ref="H26:I26" si="6">SUM(H5:H25)</f>
        <v>283992894.02999997</v>
      </c>
      <c r="I26" s="27">
        <f t="shared" si="6"/>
        <v>283992894.03000003</v>
      </c>
      <c r="J26" s="12"/>
    </row>
    <row r="27" spans="3:12" x14ac:dyDescent="0.25">
      <c r="G27" s="18" t="s">
        <v>28</v>
      </c>
      <c r="H27" s="19">
        <f>H26/F26</f>
        <v>1619.9746389476745</v>
      </c>
    </row>
    <row r="29" spans="3:12" x14ac:dyDescent="0.25">
      <c r="E29">
        <f>SUM(E5:E28)</f>
        <v>59</v>
      </c>
    </row>
  </sheetData>
  <mergeCells count="1">
    <mergeCell ref="C2:J2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D1:AI30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3.7109375" customWidth="1"/>
    <col min="11" max="11" width="10.85546875" bestFit="1" customWidth="1"/>
  </cols>
  <sheetData>
    <row r="1" spans="4:35" x14ac:dyDescent="0.25">
      <c r="K1" s="28" t="s">
        <v>82</v>
      </c>
    </row>
    <row r="2" spans="4:35" x14ac:dyDescent="0.25">
      <c r="D2" s="66" t="s">
        <v>60</v>
      </c>
      <c r="E2" s="66"/>
      <c r="F2" s="66"/>
      <c r="G2" s="66"/>
      <c r="H2" s="66"/>
      <c r="I2" s="66"/>
      <c r="J2" s="66"/>
      <c r="K2" s="66"/>
    </row>
    <row r="3" spans="4:35" ht="15.75" thickBot="1" x14ac:dyDescent="0.3"/>
    <row r="4" spans="4:35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40</v>
      </c>
      <c r="I4" s="15" t="s">
        <v>5</v>
      </c>
      <c r="J4" s="15" t="s">
        <v>6</v>
      </c>
      <c r="K4" s="16" t="s">
        <v>7</v>
      </c>
    </row>
    <row r="5" spans="4:35" x14ac:dyDescent="0.25">
      <c r="D5" s="4" t="s">
        <v>8</v>
      </c>
      <c r="E5" s="5">
        <v>44</v>
      </c>
      <c r="F5" s="6">
        <v>3</v>
      </c>
      <c r="G5" s="6">
        <f>E5*F5</f>
        <v>132</v>
      </c>
      <c r="H5" s="6">
        <v>34.1</v>
      </c>
      <c r="I5" s="6">
        <f>H5*E5</f>
        <v>1500.4</v>
      </c>
      <c r="J5" s="21">
        <f>G5*I27</f>
        <v>1479.703522262321</v>
      </c>
      <c r="K5" s="50">
        <f>J5/E5</f>
        <v>33.62962550596184</v>
      </c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</row>
    <row r="6" spans="4:35" x14ac:dyDescent="0.25">
      <c r="D6" s="7" t="s">
        <v>9</v>
      </c>
      <c r="E6" s="1">
        <v>148</v>
      </c>
      <c r="F6" s="2">
        <v>3</v>
      </c>
      <c r="G6" s="2">
        <f>E6*F6</f>
        <v>444</v>
      </c>
      <c r="H6" s="2">
        <f>H5</f>
        <v>34.1</v>
      </c>
      <c r="I6" s="2">
        <f>H6*E6</f>
        <v>5046.8</v>
      </c>
      <c r="J6" s="17">
        <f>G6*$I$27</f>
        <v>4977.1845748823525</v>
      </c>
      <c r="K6" s="57">
        <f>J6/E6</f>
        <v>33.62962550596184</v>
      </c>
      <c r="N6" s="62"/>
    </row>
    <row r="7" spans="4:35" x14ac:dyDescent="0.25">
      <c r="D7" s="7" t="s">
        <v>10</v>
      </c>
      <c r="E7" s="1">
        <v>41</v>
      </c>
      <c r="F7" s="2">
        <v>3</v>
      </c>
      <c r="G7" s="2">
        <f t="shared" ref="G7:G25" si="0">E7*F7</f>
        <v>123</v>
      </c>
      <c r="H7" s="2">
        <f t="shared" ref="H7:H25" si="1">H6</f>
        <v>34.1</v>
      </c>
      <c r="I7" s="2">
        <f t="shared" ref="I7:I25" si="2">H7*E7</f>
        <v>1398.1000000000001</v>
      </c>
      <c r="J7" s="17">
        <f t="shared" ref="J7:J25" si="3">G7*$I$27</f>
        <v>1378.8146457444357</v>
      </c>
      <c r="K7" s="57">
        <f t="shared" ref="K7:K25" si="4">J7/E7</f>
        <v>33.629625505961847</v>
      </c>
      <c r="N7" s="62"/>
    </row>
    <row r="8" spans="4:35" ht="36" x14ac:dyDescent="0.25">
      <c r="D8" s="7" t="s">
        <v>11</v>
      </c>
      <c r="E8" s="1">
        <v>114</v>
      </c>
      <c r="F8" s="2">
        <v>3</v>
      </c>
      <c r="G8" s="2">
        <f t="shared" si="0"/>
        <v>342</v>
      </c>
      <c r="H8" s="2">
        <f t="shared" si="1"/>
        <v>34.1</v>
      </c>
      <c r="I8" s="2">
        <f t="shared" si="2"/>
        <v>3887.4</v>
      </c>
      <c r="J8" s="17">
        <f t="shared" si="3"/>
        <v>3833.7773076796502</v>
      </c>
      <c r="K8" s="57">
        <f t="shared" si="4"/>
        <v>33.629625505961847</v>
      </c>
      <c r="N8" s="62"/>
    </row>
    <row r="9" spans="4:35" ht="60" x14ac:dyDescent="0.25">
      <c r="D9" s="7" t="s">
        <v>12</v>
      </c>
      <c r="E9" s="1">
        <v>441</v>
      </c>
      <c r="F9" s="2">
        <v>4</v>
      </c>
      <c r="G9" s="2">
        <f t="shared" si="0"/>
        <v>1764</v>
      </c>
      <c r="H9" s="2">
        <f t="shared" si="1"/>
        <v>34.1</v>
      </c>
      <c r="I9" s="2">
        <f t="shared" si="2"/>
        <v>15038.1</v>
      </c>
      <c r="J9" s="17">
        <f t="shared" si="3"/>
        <v>19774.219797505564</v>
      </c>
      <c r="K9" s="57">
        <f t="shared" si="4"/>
        <v>44.839500674615792</v>
      </c>
      <c r="N9" s="62"/>
    </row>
    <row r="10" spans="4:35" ht="36" x14ac:dyDescent="0.25">
      <c r="D10" s="7" t="s">
        <v>13</v>
      </c>
      <c r="E10" s="1">
        <v>177</v>
      </c>
      <c r="F10" s="2">
        <v>4</v>
      </c>
      <c r="G10" s="2">
        <f t="shared" si="0"/>
        <v>708</v>
      </c>
      <c r="H10" s="2">
        <f t="shared" si="1"/>
        <v>34.1</v>
      </c>
      <c r="I10" s="2">
        <f t="shared" si="2"/>
        <v>6035.7</v>
      </c>
      <c r="J10" s="17">
        <f t="shared" si="3"/>
        <v>7936.5916194069951</v>
      </c>
      <c r="K10" s="57">
        <f t="shared" si="4"/>
        <v>44.839500674615792</v>
      </c>
      <c r="N10" s="62"/>
    </row>
    <row r="11" spans="4:35" ht="24" x14ac:dyDescent="0.25">
      <c r="D11" s="7" t="s">
        <v>14</v>
      </c>
      <c r="E11" s="1">
        <v>1740</v>
      </c>
      <c r="F11" s="2">
        <v>3</v>
      </c>
      <c r="G11" s="2">
        <f t="shared" si="0"/>
        <v>5220</v>
      </c>
      <c r="H11" s="2">
        <f t="shared" si="1"/>
        <v>34.1</v>
      </c>
      <c r="I11" s="2">
        <f t="shared" si="2"/>
        <v>59334</v>
      </c>
      <c r="J11" s="17">
        <f t="shared" si="3"/>
        <v>58515.548380373606</v>
      </c>
      <c r="K11" s="57">
        <f t="shared" si="4"/>
        <v>33.62962550596184</v>
      </c>
      <c r="N11" s="62"/>
    </row>
    <row r="12" spans="4:35" ht="36" x14ac:dyDescent="0.25">
      <c r="D12" s="8" t="s">
        <v>15</v>
      </c>
      <c r="E12" s="3">
        <v>0</v>
      </c>
      <c r="F12" s="2">
        <v>3</v>
      </c>
      <c r="G12" s="2">
        <f t="shared" si="0"/>
        <v>0</v>
      </c>
      <c r="H12" s="2">
        <f t="shared" si="1"/>
        <v>34.1</v>
      </c>
      <c r="I12" s="2">
        <f t="shared" si="2"/>
        <v>0</v>
      </c>
      <c r="J12" s="17">
        <f t="shared" si="3"/>
        <v>0</v>
      </c>
      <c r="K12" s="57">
        <v>0</v>
      </c>
      <c r="N12" s="62"/>
    </row>
    <row r="13" spans="4:35" ht="60" x14ac:dyDescent="0.25">
      <c r="D13" s="7" t="s">
        <v>16</v>
      </c>
      <c r="E13" s="1">
        <v>29584</v>
      </c>
      <c r="F13" s="2">
        <v>3</v>
      </c>
      <c r="G13" s="2">
        <f t="shared" si="0"/>
        <v>88752</v>
      </c>
      <c r="H13" s="2">
        <f t="shared" si="1"/>
        <v>34.1</v>
      </c>
      <c r="I13" s="2">
        <f t="shared" si="2"/>
        <v>1008814.4</v>
      </c>
      <c r="J13" s="17">
        <f t="shared" si="3"/>
        <v>994898.84096837521</v>
      </c>
      <c r="K13" s="57">
        <f t="shared" si="4"/>
        <v>33.629625505961847</v>
      </c>
      <c r="N13" s="62"/>
    </row>
    <row r="14" spans="4:35" ht="24" x14ac:dyDescent="0.25">
      <c r="D14" s="7" t="s">
        <v>84</v>
      </c>
      <c r="E14" s="1">
        <v>1897</v>
      </c>
      <c r="F14" s="2">
        <v>4</v>
      </c>
      <c r="G14" s="2">
        <f t="shared" si="0"/>
        <v>7588</v>
      </c>
      <c r="H14" s="2">
        <f t="shared" si="1"/>
        <v>34.1</v>
      </c>
      <c r="I14" s="2">
        <f t="shared" si="2"/>
        <v>64687.700000000004</v>
      </c>
      <c r="J14" s="17">
        <f t="shared" si="3"/>
        <v>85060.53277974615</v>
      </c>
      <c r="K14" s="57">
        <f t="shared" si="4"/>
        <v>44.839500674615792</v>
      </c>
      <c r="N14" s="62"/>
    </row>
    <row r="15" spans="4:35" ht="36" x14ac:dyDescent="0.25">
      <c r="D15" s="7" t="s">
        <v>17</v>
      </c>
      <c r="E15" s="1">
        <v>1130</v>
      </c>
      <c r="F15" s="2">
        <v>3</v>
      </c>
      <c r="G15" s="2">
        <f t="shared" si="0"/>
        <v>3390</v>
      </c>
      <c r="H15" s="2">
        <f t="shared" si="1"/>
        <v>34.1</v>
      </c>
      <c r="I15" s="2">
        <f t="shared" si="2"/>
        <v>38533</v>
      </c>
      <c r="J15" s="17">
        <f t="shared" si="3"/>
        <v>38001.476821736884</v>
      </c>
      <c r="K15" s="57">
        <f t="shared" si="4"/>
        <v>33.629625505961847</v>
      </c>
      <c r="N15" s="62"/>
    </row>
    <row r="16" spans="4:35" ht="24" x14ac:dyDescent="0.25">
      <c r="D16" s="7" t="s">
        <v>18</v>
      </c>
      <c r="E16" s="1">
        <v>1234</v>
      </c>
      <c r="F16" s="2">
        <v>3</v>
      </c>
      <c r="G16" s="2">
        <f t="shared" si="0"/>
        <v>3702</v>
      </c>
      <c r="H16" s="2">
        <f t="shared" si="1"/>
        <v>34.1</v>
      </c>
      <c r="I16" s="2">
        <f t="shared" si="2"/>
        <v>42079.4</v>
      </c>
      <c r="J16" s="17">
        <f t="shared" si="3"/>
        <v>41498.957874356915</v>
      </c>
      <c r="K16" s="57">
        <f t="shared" si="4"/>
        <v>33.62962550596184</v>
      </c>
      <c r="N16" s="62"/>
    </row>
    <row r="17" spans="4:14" ht="24" x14ac:dyDescent="0.25">
      <c r="D17" s="7" t="s">
        <v>19</v>
      </c>
      <c r="E17" s="1">
        <v>330</v>
      </c>
      <c r="F17" s="2">
        <v>3</v>
      </c>
      <c r="G17" s="2">
        <f t="shared" si="0"/>
        <v>990</v>
      </c>
      <c r="H17" s="2">
        <f t="shared" si="1"/>
        <v>34.1</v>
      </c>
      <c r="I17" s="2">
        <f t="shared" si="2"/>
        <v>11253</v>
      </c>
      <c r="J17" s="17">
        <f t="shared" si="3"/>
        <v>11097.776416967408</v>
      </c>
      <c r="K17" s="57">
        <f t="shared" si="4"/>
        <v>33.62962550596184</v>
      </c>
      <c r="N17" s="62"/>
    </row>
    <row r="18" spans="4:14" ht="24" x14ac:dyDescent="0.25">
      <c r="D18" s="7" t="s">
        <v>20</v>
      </c>
      <c r="E18" s="1">
        <v>3337</v>
      </c>
      <c r="F18" s="2">
        <v>3</v>
      </c>
      <c r="G18" s="2">
        <f t="shared" si="0"/>
        <v>10011</v>
      </c>
      <c r="H18" s="2">
        <f t="shared" si="1"/>
        <v>34.1</v>
      </c>
      <c r="I18" s="2">
        <f t="shared" si="2"/>
        <v>113791.70000000001</v>
      </c>
      <c r="J18" s="17">
        <f t="shared" si="3"/>
        <v>112222.06031339467</v>
      </c>
      <c r="K18" s="57">
        <f t="shared" si="4"/>
        <v>33.62962550596184</v>
      </c>
      <c r="N18" s="62"/>
    </row>
    <row r="19" spans="4:14" x14ac:dyDescent="0.25">
      <c r="D19" s="7" t="s">
        <v>21</v>
      </c>
      <c r="E19" s="1">
        <v>627</v>
      </c>
      <c r="F19" s="2">
        <v>3</v>
      </c>
      <c r="G19" s="2">
        <f t="shared" si="0"/>
        <v>1881</v>
      </c>
      <c r="H19" s="2">
        <f t="shared" si="1"/>
        <v>34.1</v>
      </c>
      <c r="I19" s="2">
        <f t="shared" si="2"/>
        <v>21380.7</v>
      </c>
      <c r="J19" s="17">
        <f t="shared" si="3"/>
        <v>21085.775192238078</v>
      </c>
      <c r="K19" s="57">
        <f t="shared" si="4"/>
        <v>33.629625505961847</v>
      </c>
      <c r="N19" s="62"/>
    </row>
    <row r="20" spans="4:14" ht="48" x14ac:dyDescent="0.25">
      <c r="D20" s="7" t="s">
        <v>22</v>
      </c>
      <c r="E20" s="1">
        <v>10246</v>
      </c>
      <c r="F20" s="2">
        <v>3</v>
      </c>
      <c r="G20" s="2">
        <f t="shared" si="0"/>
        <v>30738</v>
      </c>
      <c r="H20" s="2">
        <f t="shared" si="1"/>
        <v>34.1</v>
      </c>
      <c r="I20" s="2">
        <f t="shared" si="2"/>
        <v>349388.60000000003</v>
      </c>
      <c r="J20" s="17">
        <f t="shared" si="3"/>
        <v>344569.14293408504</v>
      </c>
      <c r="K20" s="57">
        <f t="shared" si="4"/>
        <v>33.62962550596184</v>
      </c>
      <c r="N20" s="62"/>
    </row>
    <row r="21" spans="4:14" x14ac:dyDescent="0.25">
      <c r="D21" s="7" t="s">
        <v>23</v>
      </c>
      <c r="E21" s="1">
        <v>4305</v>
      </c>
      <c r="F21" s="2">
        <v>4</v>
      </c>
      <c r="G21" s="2">
        <f t="shared" si="0"/>
        <v>17220</v>
      </c>
      <c r="H21" s="2">
        <f t="shared" si="1"/>
        <v>34.1</v>
      </c>
      <c r="I21" s="2">
        <f t="shared" si="2"/>
        <v>146800.5</v>
      </c>
      <c r="J21" s="17">
        <f t="shared" si="3"/>
        <v>193034.05040422099</v>
      </c>
      <c r="K21" s="57">
        <f t="shared" si="4"/>
        <v>44.839500674615792</v>
      </c>
      <c r="N21" s="62"/>
    </row>
    <row r="22" spans="4:14" x14ac:dyDescent="0.25">
      <c r="D22" s="7" t="s">
        <v>24</v>
      </c>
      <c r="E22" s="1">
        <v>57</v>
      </c>
      <c r="F22" s="2">
        <v>3</v>
      </c>
      <c r="G22" s="2">
        <f t="shared" si="0"/>
        <v>171</v>
      </c>
      <c r="H22" s="2">
        <f t="shared" si="1"/>
        <v>34.1</v>
      </c>
      <c r="I22" s="2">
        <f t="shared" si="2"/>
        <v>1943.7</v>
      </c>
      <c r="J22" s="17">
        <f t="shared" si="3"/>
        <v>1916.8886538398251</v>
      </c>
      <c r="K22" s="57">
        <f t="shared" si="4"/>
        <v>33.629625505961847</v>
      </c>
      <c r="N22" s="62"/>
    </row>
    <row r="23" spans="4:14" ht="36" x14ac:dyDescent="0.25">
      <c r="D23" s="7" t="s">
        <v>25</v>
      </c>
      <c r="E23" s="1">
        <v>4305</v>
      </c>
      <c r="F23" s="2">
        <v>2</v>
      </c>
      <c r="G23" s="2">
        <f t="shared" si="0"/>
        <v>8610</v>
      </c>
      <c r="H23" s="2">
        <f t="shared" si="1"/>
        <v>34.1</v>
      </c>
      <c r="I23" s="2">
        <f t="shared" si="2"/>
        <v>146800.5</v>
      </c>
      <c r="J23" s="17">
        <f t="shared" si="3"/>
        <v>96517.025202110497</v>
      </c>
      <c r="K23" s="57">
        <f t="shared" si="4"/>
        <v>22.419750337307896</v>
      </c>
      <c r="N23" s="62"/>
    </row>
    <row r="24" spans="4:14" ht="36" x14ac:dyDescent="0.25">
      <c r="D24" s="7" t="s">
        <v>27</v>
      </c>
      <c r="E24" s="1">
        <v>149</v>
      </c>
      <c r="F24" s="2">
        <v>3</v>
      </c>
      <c r="G24" s="2">
        <f t="shared" si="0"/>
        <v>447</v>
      </c>
      <c r="H24" s="2">
        <f t="shared" si="1"/>
        <v>34.1</v>
      </c>
      <c r="I24" s="2">
        <f t="shared" si="2"/>
        <v>5080.9000000000005</v>
      </c>
      <c r="J24" s="17">
        <f t="shared" si="3"/>
        <v>5010.8142003883149</v>
      </c>
      <c r="K24" s="57">
        <f t="shared" si="4"/>
        <v>33.629625505961847</v>
      </c>
      <c r="N24" s="62"/>
    </row>
    <row r="25" spans="4:14" ht="36.75" thickBot="1" x14ac:dyDescent="0.3">
      <c r="D25" s="9" t="s">
        <v>26</v>
      </c>
      <c r="E25" s="61">
        <v>31</v>
      </c>
      <c r="F25" s="11">
        <v>3</v>
      </c>
      <c r="G25" s="11">
        <f t="shared" si="0"/>
        <v>93</v>
      </c>
      <c r="H25" s="11">
        <f t="shared" si="1"/>
        <v>34.1</v>
      </c>
      <c r="I25" s="11">
        <f t="shared" si="2"/>
        <v>1057.1000000000001</v>
      </c>
      <c r="J25" s="23">
        <f t="shared" si="3"/>
        <v>1042.5183906848172</v>
      </c>
      <c r="K25" s="58">
        <f t="shared" si="4"/>
        <v>33.629625505961847</v>
      </c>
      <c r="N25" s="62"/>
    </row>
    <row r="26" spans="4:14" x14ac:dyDescent="0.25">
      <c r="E26" s="12">
        <f>SUM(E5:E25)</f>
        <v>59937</v>
      </c>
      <c r="F26" s="12"/>
      <c r="G26" s="12">
        <f t="shared" ref="G26" si="5">SUM(G5:G25)</f>
        <v>182326</v>
      </c>
      <c r="H26" s="12"/>
      <c r="I26" s="12">
        <f t="shared" ref="I26:J26" si="6">SUM(I5:I25)</f>
        <v>2043851.6999999997</v>
      </c>
      <c r="J26" s="27">
        <f t="shared" si="6"/>
        <v>2043851.7000000002</v>
      </c>
      <c r="K26" s="12"/>
    </row>
    <row r="27" spans="4:14" x14ac:dyDescent="0.25">
      <c r="H27" s="18" t="s">
        <v>28</v>
      </c>
      <c r="I27" s="19">
        <f>I26/G26</f>
        <v>11.209875168653948</v>
      </c>
    </row>
    <row r="30" spans="4:14" x14ac:dyDescent="0.25">
      <c r="F30">
        <f>SUM(F5:F29)</f>
        <v>66</v>
      </c>
    </row>
  </sheetData>
  <mergeCells count="1">
    <mergeCell ref="D2:K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D1:AK30"/>
  <sheetViews>
    <sheetView tabSelected="1" workbookViewId="0">
      <selection activeCell="M16" sqref="M16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3.7109375" customWidth="1"/>
    <col min="11" max="11" width="10.85546875" bestFit="1" customWidth="1"/>
  </cols>
  <sheetData>
    <row r="1" spans="4:37" x14ac:dyDescent="0.25">
      <c r="K1" s="28" t="s">
        <v>83</v>
      </c>
    </row>
    <row r="2" spans="4:37" x14ac:dyDescent="0.25">
      <c r="D2" s="66" t="s">
        <v>61</v>
      </c>
      <c r="E2" s="66"/>
      <c r="F2" s="66"/>
      <c r="G2" s="66"/>
      <c r="H2" s="66"/>
      <c r="I2" s="66"/>
      <c r="J2" s="66"/>
      <c r="K2" s="66"/>
    </row>
    <row r="3" spans="4:37" ht="15.75" thickBot="1" x14ac:dyDescent="0.3"/>
    <row r="4" spans="4:37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40</v>
      </c>
      <c r="I4" s="15" t="s">
        <v>5</v>
      </c>
      <c r="J4" s="15" t="s">
        <v>6</v>
      </c>
      <c r="K4" s="16" t="s">
        <v>7</v>
      </c>
    </row>
    <row r="5" spans="4:37" x14ac:dyDescent="0.25">
      <c r="D5" s="4" t="s">
        <v>8</v>
      </c>
      <c r="E5" s="5">
        <v>44</v>
      </c>
      <c r="F5" s="6">
        <v>3</v>
      </c>
      <c r="G5" s="6">
        <f>E5*F5</f>
        <v>132</v>
      </c>
      <c r="H5" s="6">
        <v>98.17</v>
      </c>
      <c r="I5" s="6">
        <f>H5*E5</f>
        <v>4319.4800000000005</v>
      </c>
      <c r="J5" s="21">
        <f>G5*I27</f>
        <v>4373.9934576786609</v>
      </c>
      <c r="K5" s="50">
        <f>J5/E5</f>
        <v>99.40894221996956</v>
      </c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</row>
    <row r="6" spans="4:37" x14ac:dyDescent="0.25">
      <c r="D6" s="7" t="s">
        <v>9</v>
      </c>
      <c r="E6" s="1">
        <v>148</v>
      </c>
      <c r="F6" s="2">
        <v>3</v>
      </c>
      <c r="G6" s="2">
        <f>E6*F6</f>
        <v>444</v>
      </c>
      <c r="H6" s="2">
        <f>H5</f>
        <v>98.17</v>
      </c>
      <c r="I6" s="2">
        <f>H6*E6</f>
        <v>14529.16</v>
      </c>
      <c r="J6" s="17">
        <f>G6*$I$27</f>
        <v>14712.523448555497</v>
      </c>
      <c r="K6" s="57">
        <f>J6/E6</f>
        <v>99.408942219969575</v>
      </c>
      <c r="M6" s="62"/>
      <c r="P6" s="62"/>
    </row>
    <row r="7" spans="4:37" x14ac:dyDescent="0.25">
      <c r="D7" s="7" t="s">
        <v>10</v>
      </c>
      <c r="E7" s="1">
        <v>41</v>
      </c>
      <c r="F7" s="2">
        <v>2</v>
      </c>
      <c r="G7" s="2">
        <f t="shared" ref="G7:G25" si="0">E7*F7</f>
        <v>82</v>
      </c>
      <c r="H7" s="2">
        <f t="shared" ref="H7:H25" si="1">H6</f>
        <v>98.17</v>
      </c>
      <c r="I7" s="2">
        <f t="shared" ref="I7:I25" si="2">H7*E7</f>
        <v>4024.9700000000003</v>
      </c>
      <c r="J7" s="17">
        <f t="shared" ref="J7:J25" si="3">G7*$I$27</f>
        <v>2717.1777540125017</v>
      </c>
      <c r="K7" s="57">
        <f t="shared" ref="K7:K25" si="4">J7/E7</f>
        <v>66.272628146646383</v>
      </c>
      <c r="M7" s="62"/>
      <c r="P7" s="62"/>
    </row>
    <row r="8" spans="4:37" ht="36" x14ac:dyDescent="0.25">
      <c r="D8" s="7" t="s">
        <v>11</v>
      </c>
      <c r="E8" s="1">
        <v>114</v>
      </c>
      <c r="F8" s="2">
        <v>3</v>
      </c>
      <c r="G8" s="2">
        <f t="shared" si="0"/>
        <v>342</v>
      </c>
      <c r="H8" s="2">
        <f t="shared" si="1"/>
        <v>98.17</v>
      </c>
      <c r="I8" s="2">
        <f t="shared" si="2"/>
        <v>11191.380000000001</v>
      </c>
      <c r="J8" s="17">
        <f t="shared" si="3"/>
        <v>11332.619413076531</v>
      </c>
      <c r="K8" s="57">
        <f t="shared" si="4"/>
        <v>99.40894221996956</v>
      </c>
      <c r="M8" s="62"/>
      <c r="P8" s="62"/>
    </row>
    <row r="9" spans="4:37" ht="60" x14ac:dyDescent="0.25">
      <c r="D9" s="7" t="s">
        <v>12</v>
      </c>
      <c r="E9" s="1">
        <v>441</v>
      </c>
      <c r="F9" s="2">
        <v>3</v>
      </c>
      <c r="G9" s="2">
        <f t="shared" si="0"/>
        <v>1323</v>
      </c>
      <c r="H9" s="2">
        <f t="shared" si="1"/>
        <v>98.17</v>
      </c>
      <c r="I9" s="2">
        <f t="shared" si="2"/>
        <v>43292.97</v>
      </c>
      <c r="J9" s="17">
        <f t="shared" si="3"/>
        <v>43839.343519006579</v>
      </c>
      <c r="K9" s="57">
        <f t="shared" si="4"/>
        <v>99.40894221996956</v>
      </c>
      <c r="M9" s="62"/>
      <c r="P9" s="62"/>
    </row>
    <row r="10" spans="4:37" ht="36" x14ac:dyDescent="0.25">
      <c r="D10" s="7" t="s">
        <v>13</v>
      </c>
      <c r="E10" s="1">
        <v>177</v>
      </c>
      <c r="F10" s="2">
        <v>4</v>
      </c>
      <c r="G10" s="2">
        <f t="shared" si="0"/>
        <v>708</v>
      </c>
      <c r="H10" s="2">
        <f t="shared" si="1"/>
        <v>98.17</v>
      </c>
      <c r="I10" s="2">
        <f t="shared" si="2"/>
        <v>17376.09</v>
      </c>
      <c r="J10" s="17">
        <f t="shared" si="3"/>
        <v>23460.510363912821</v>
      </c>
      <c r="K10" s="57">
        <f t="shared" si="4"/>
        <v>132.54525629329277</v>
      </c>
      <c r="M10" s="62"/>
      <c r="P10" s="62"/>
    </row>
    <row r="11" spans="4:37" ht="24" x14ac:dyDescent="0.25">
      <c r="D11" s="7" t="s">
        <v>14</v>
      </c>
      <c r="E11" s="1">
        <v>1740</v>
      </c>
      <c r="F11" s="2">
        <v>3</v>
      </c>
      <c r="G11" s="2">
        <f t="shared" si="0"/>
        <v>5220</v>
      </c>
      <c r="H11" s="2">
        <f t="shared" si="1"/>
        <v>98.17</v>
      </c>
      <c r="I11" s="2">
        <f t="shared" si="2"/>
        <v>170815.80000000002</v>
      </c>
      <c r="J11" s="17">
        <f t="shared" si="3"/>
        <v>172971.55946274707</v>
      </c>
      <c r="K11" s="57">
        <f t="shared" si="4"/>
        <v>99.408942219969575</v>
      </c>
      <c r="M11" s="62"/>
      <c r="P11" s="62"/>
    </row>
    <row r="12" spans="4:37" ht="36" x14ac:dyDescent="0.25">
      <c r="D12" s="8" t="s">
        <v>15</v>
      </c>
      <c r="E12" s="3">
        <v>0</v>
      </c>
      <c r="F12" s="2">
        <v>3</v>
      </c>
      <c r="G12" s="2">
        <f t="shared" si="0"/>
        <v>0</v>
      </c>
      <c r="H12" s="2">
        <f t="shared" si="1"/>
        <v>98.17</v>
      </c>
      <c r="I12" s="2">
        <f t="shared" si="2"/>
        <v>0</v>
      </c>
      <c r="J12" s="17">
        <f t="shared" si="3"/>
        <v>0</v>
      </c>
      <c r="K12" s="57">
        <v>0</v>
      </c>
      <c r="M12" s="62"/>
      <c r="P12" s="62"/>
    </row>
    <row r="13" spans="4:37" ht="60" x14ac:dyDescent="0.25">
      <c r="D13" s="7" t="s">
        <v>16</v>
      </c>
      <c r="E13" s="1">
        <v>29584</v>
      </c>
      <c r="F13" s="2">
        <v>3</v>
      </c>
      <c r="G13" s="2">
        <f t="shared" si="0"/>
        <v>88752</v>
      </c>
      <c r="H13" s="2">
        <f t="shared" si="1"/>
        <v>98.17</v>
      </c>
      <c r="I13" s="2">
        <f t="shared" si="2"/>
        <v>2904261.2800000003</v>
      </c>
      <c r="J13" s="17">
        <f t="shared" si="3"/>
        <v>2940914.1466355799</v>
      </c>
      <c r="K13" s="57">
        <f t="shared" si="4"/>
        <v>99.408942219969575</v>
      </c>
      <c r="M13" s="62"/>
      <c r="P13" s="62"/>
    </row>
    <row r="14" spans="4:37" ht="24" x14ac:dyDescent="0.25">
      <c r="D14" s="7" t="s">
        <v>84</v>
      </c>
      <c r="E14" s="1">
        <v>1897</v>
      </c>
      <c r="F14" s="2">
        <v>4</v>
      </c>
      <c r="G14" s="2">
        <f t="shared" si="0"/>
        <v>7588</v>
      </c>
      <c r="H14" s="2">
        <f t="shared" si="1"/>
        <v>98.17</v>
      </c>
      <c r="I14" s="2">
        <f t="shared" si="2"/>
        <v>186228.49</v>
      </c>
      <c r="J14" s="17">
        <f t="shared" si="3"/>
        <v>251438.35118837637</v>
      </c>
      <c r="K14" s="57">
        <f t="shared" si="4"/>
        <v>132.54525629329277</v>
      </c>
      <c r="M14" s="62"/>
      <c r="P14" s="62"/>
    </row>
    <row r="15" spans="4:37" ht="36" x14ac:dyDescent="0.25">
      <c r="D15" s="7" t="s">
        <v>17</v>
      </c>
      <c r="E15" s="1">
        <v>1130</v>
      </c>
      <c r="F15" s="2">
        <v>3</v>
      </c>
      <c r="G15" s="2">
        <f t="shared" si="0"/>
        <v>3390</v>
      </c>
      <c r="H15" s="2">
        <f t="shared" si="1"/>
        <v>98.17</v>
      </c>
      <c r="I15" s="2">
        <f t="shared" si="2"/>
        <v>110932.1</v>
      </c>
      <c r="J15" s="17">
        <f t="shared" si="3"/>
        <v>112332.10470856562</v>
      </c>
      <c r="K15" s="57">
        <f t="shared" si="4"/>
        <v>99.408942219969575</v>
      </c>
      <c r="M15" s="62"/>
      <c r="P15" s="62"/>
    </row>
    <row r="16" spans="4:37" ht="24" x14ac:dyDescent="0.25">
      <c r="D16" s="7" t="s">
        <v>18</v>
      </c>
      <c r="E16" s="1">
        <v>1234</v>
      </c>
      <c r="F16" s="2">
        <v>3</v>
      </c>
      <c r="G16" s="2">
        <f t="shared" si="0"/>
        <v>3702</v>
      </c>
      <c r="H16" s="2">
        <f t="shared" si="1"/>
        <v>98.17</v>
      </c>
      <c r="I16" s="2">
        <f t="shared" si="2"/>
        <v>121141.78</v>
      </c>
      <c r="J16" s="17">
        <f t="shared" si="3"/>
        <v>122670.63469944245</v>
      </c>
      <c r="K16" s="57">
        <f t="shared" si="4"/>
        <v>99.408942219969575</v>
      </c>
      <c r="M16" s="62"/>
      <c r="P16" s="62"/>
    </row>
    <row r="17" spans="4:16" ht="24" x14ac:dyDescent="0.25">
      <c r="D17" s="7" t="s">
        <v>19</v>
      </c>
      <c r="E17" s="1">
        <v>330</v>
      </c>
      <c r="F17" s="2">
        <v>3</v>
      </c>
      <c r="G17" s="2">
        <f t="shared" si="0"/>
        <v>990</v>
      </c>
      <c r="H17" s="2">
        <f t="shared" si="1"/>
        <v>98.17</v>
      </c>
      <c r="I17" s="2">
        <f t="shared" si="2"/>
        <v>32396.100000000002</v>
      </c>
      <c r="J17" s="17">
        <f t="shared" si="3"/>
        <v>32804.950932589956</v>
      </c>
      <c r="K17" s="57">
        <f t="shared" si="4"/>
        <v>99.40894221996956</v>
      </c>
      <c r="M17" s="62"/>
      <c r="P17" s="62"/>
    </row>
    <row r="18" spans="4:16" ht="24" x14ac:dyDescent="0.25">
      <c r="D18" s="7" t="s">
        <v>20</v>
      </c>
      <c r="E18" s="1">
        <v>3337</v>
      </c>
      <c r="F18" s="2">
        <v>3</v>
      </c>
      <c r="G18" s="2">
        <f t="shared" si="0"/>
        <v>10011</v>
      </c>
      <c r="H18" s="2">
        <f t="shared" si="1"/>
        <v>98.17</v>
      </c>
      <c r="I18" s="2">
        <f t="shared" si="2"/>
        <v>327593.28999999998</v>
      </c>
      <c r="J18" s="17">
        <f t="shared" si="3"/>
        <v>331727.64018803847</v>
      </c>
      <c r="K18" s="57">
        <f t="shared" si="4"/>
        <v>99.408942219969575</v>
      </c>
      <c r="M18" s="62"/>
      <c r="P18" s="62"/>
    </row>
    <row r="19" spans="4:16" x14ac:dyDescent="0.25">
      <c r="D19" s="7" t="s">
        <v>21</v>
      </c>
      <c r="E19" s="1">
        <v>627</v>
      </c>
      <c r="F19" s="2">
        <v>3</v>
      </c>
      <c r="G19" s="2">
        <f t="shared" si="0"/>
        <v>1881</v>
      </c>
      <c r="H19" s="2">
        <f t="shared" si="1"/>
        <v>98.17</v>
      </c>
      <c r="I19" s="2">
        <f t="shared" si="2"/>
        <v>61552.590000000004</v>
      </c>
      <c r="J19" s="17">
        <f t="shared" si="3"/>
        <v>62329.40677192092</v>
      </c>
      <c r="K19" s="57">
        <f t="shared" si="4"/>
        <v>99.408942219969575</v>
      </c>
      <c r="M19" s="62"/>
      <c r="P19" s="62"/>
    </row>
    <row r="20" spans="4:16" ht="48" x14ac:dyDescent="0.25">
      <c r="D20" s="7" t="s">
        <v>22</v>
      </c>
      <c r="E20" s="1">
        <v>10246</v>
      </c>
      <c r="F20" s="2">
        <v>3</v>
      </c>
      <c r="G20" s="2">
        <f t="shared" si="0"/>
        <v>30738</v>
      </c>
      <c r="H20" s="2">
        <f t="shared" si="1"/>
        <v>98.17</v>
      </c>
      <c r="I20" s="2">
        <f t="shared" si="2"/>
        <v>1005849.8200000001</v>
      </c>
      <c r="J20" s="17">
        <f t="shared" si="3"/>
        <v>1018544.0219858083</v>
      </c>
      <c r="K20" s="57">
        <f t="shared" si="4"/>
        <v>99.408942219969575</v>
      </c>
      <c r="M20" s="62"/>
      <c r="P20" s="62"/>
    </row>
    <row r="21" spans="4:16" x14ac:dyDescent="0.25">
      <c r="D21" s="7" t="s">
        <v>23</v>
      </c>
      <c r="E21" s="1">
        <v>4305</v>
      </c>
      <c r="F21" s="2">
        <v>3</v>
      </c>
      <c r="G21" s="2">
        <f t="shared" si="0"/>
        <v>12915</v>
      </c>
      <c r="H21" s="2">
        <f t="shared" si="1"/>
        <v>98.17</v>
      </c>
      <c r="I21" s="2">
        <f t="shared" si="2"/>
        <v>422621.85000000003</v>
      </c>
      <c r="J21" s="17">
        <f t="shared" si="3"/>
        <v>427955.496256969</v>
      </c>
      <c r="K21" s="57">
        <f t="shared" si="4"/>
        <v>99.408942219969575</v>
      </c>
      <c r="M21" s="62"/>
      <c r="P21" s="62"/>
    </row>
    <row r="22" spans="4:16" x14ac:dyDescent="0.25">
      <c r="D22" s="7" t="s">
        <v>24</v>
      </c>
      <c r="E22" s="1">
        <v>57</v>
      </c>
      <c r="F22" s="2">
        <v>3</v>
      </c>
      <c r="G22" s="2">
        <f t="shared" si="0"/>
        <v>171</v>
      </c>
      <c r="H22" s="2">
        <f t="shared" si="1"/>
        <v>98.17</v>
      </c>
      <c r="I22" s="2">
        <f t="shared" si="2"/>
        <v>5595.6900000000005</v>
      </c>
      <c r="J22" s="17">
        <f t="shared" si="3"/>
        <v>5666.3097065382653</v>
      </c>
      <c r="K22" s="57">
        <f t="shared" si="4"/>
        <v>99.40894221996956</v>
      </c>
      <c r="M22" s="62"/>
      <c r="P22" s="62"/>
    </row>
    <row r="23" spans="4:16" ht="36" x14ac:dyDescent="0.25">
      <c r="D23" s="7" t="s">
        <v>25</v>
      </c>
      <c r="E23" s="1">
        <v>4305</v>
      </c>
      <c r="F23" s="2">
        <v>2</v>
      </c>
      <c r="G23" s="2">
        <f t="shared" si="0"/>
        <v>8610</v>
      </c>
      <c r="H23" s="2">
        <f t="shared" si="1"/>
        <v>98.17</v>
      </c>
      <c r="I23" s="2">
        <f t="shared" si="2"/>
        <v>422621.85000000003</v>
      </c>
      <c r="J23" s="17">
        <f t="shared" si="3"/>
        <v>285303.6641713127</v>
      </c>
      <c r="K23" s="57">
        <f t="shared" si="4"/>
        <v>66.272628146646383</v>
      </c>
      <c r="M23" s="62"/>
      <c r="P23" s="62"/>
    </row>
    <row r="24" spans="4:16" ht="36" x14ac:dyDescent="0.25">
      <c r="D24" s="7" t="s">
        <v>27</v>
      </c>
      <c r="E24" s="1">
        <v>149</v>
      </c>
      <c r="F24" s="2">
        <v>3</v>
      </c>
      <c r="G24" s="2">
        <f t="shared" si="0"/>
        <v>447</v>
      </c>
      <c r="H24" s="2">
        <f t="shared" si="1"/>
        <v>98.17</v>
      </c>
      <c r="I24" s="2">
        <f t="shared" si="2"/>
        <v>14627.33</v>
      </c>
      <c r="J24" s="17">
        <f t="shared" si="3"/>
        <v>14811.932390775466</v>
      </c>
      <c r="K24" s="57">
        <f t="shared" si="4"/>
        <v>99.408942219969575</v>
      </c>
      <c r="M24" s="62"/>
      <c r="P24" s="62"/>
    </row>
    <row r="25" spans="4:16" ht="36.75" thickBot="1" x14ac:dyDescent="0.3">
      <c r="D25" s="9" t="s">
        <v>26</v>
      </c>
      <c r="E25" s="61">
        <v>31</v>
      </c>
      <c r="F25" s="11">
        <v>4</v>
      </c>
      <c r="G25" s="11">
        <f t="shared" si="0"/>
        <v>124</v>
      </c>
      <c r="H25" s="11">
        <f t="shared" si="1"/>
        <v>98.17</v>
      </c>
      <c r="I25" s="11">
        <f t="shared" si="2"/>
        <v>3043.27</v>
      </c>
      <c r="J25" s="23">
        <f t="shared" si="3"/>
        <v>4108.9029450920762</v>
      </c>
      <c r="K25" s="58">
        <f t="shared" si="4"/>
        <v>132.54525629329277</v>
      </c>
      <c r="M25" s="62"/>
      <c r="P25" s="62"/>
    </row>
    <row r="26" spans="4:16" x14ac:dyDescent="0.25">
      <c r="E26" s="12">
        <f>SUM(E5:E25)</f>
        <v>59937</v>
      </c>
      <c r="F26" s="12"/>
      <c r="G26" s="12">
        <f t="shared" ref="G26" si="5">SUM(G5:G25)</f>
        <v>177570</v>
      </c>
      <c r="H26" s="12"/>
      <c r="I26" s="12">
        <f t="shared" ref="I26:J26" si="6">SUM(I5:I25)</f>
        <v>5884015.2899999991</v>
      </c>
      <c r="J26" s="27">
        <f t="shared" si="6"/>
        <v>5884015.2899999991</v>
      </c>
      <c r="K26" s="12"/>
    </row>
    <row r="27" spans="4:16" x14ac:dyDescent="0.25">
      <c r="H27" s="18" t="s">
        <v>28</v>
      </c>
      <c r="I27" s="19">
        <f>I26/G26</f>
        <v>33.136314073323192</v>
      </c>
    </row>
    <row r="30" spans="4:16" x14ac:dyDescent="0.25">
      <c r="F30">
        <f>SUM(F5:F29)</f>
        <v>64</v>
      </c>
    </row>
  </sheetData>
  <mergeCells count="1">
    <mergeCell ref="D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4" bestFit="1" customWidth="1"/>
    <col min="10" max="10" width="10.85546875" bestFit="1" customWidth="1"/>
  </cols>
  <sheetData>
    <row r="1" spans="4:10" x14ac:dyDescent="0.25">
      <c r="J1" s="28" t="s">
        <v>70</v>
      </c>
    </row>
    <row r="2" spans="4:10" x14ac:dyDescent="0.25">
      <c r="D2" s="66" t="s">
        <v>49</v>
      </c>
      <c r="E2" s="66"/>
      <c r="F2" s="66"/>
      <c r="G2" s="66"/>
      <c r="H2" s="66"/>
      <c r="I2" s="66"/>
      <c r="J2" s="66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29</v>
      </c>
      <c r="H4" s="15" t="s">
        <v>30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f>E5*F5</f>
        <v>0</v>
      </c>
      <c r="H5" s="21">
        <v>5</v>
      </c>
      <c r="I5" s="6">
        <f>E5*G5*H5</f>
        <v>0</v>
      </c>
      <c r="J5" s="50">
        <f>I5/E5</f>
        <v>0</v>
      </c>
    </row>
    <row r="6" spans="4:10" x14ac:dyDescent="0.25">
      <c r="D6" s="7" t="s">
        <v>9</v>
      </c>
      <c r="E6" s="1">
        <v>148</v>
      </c>
      <c r="F6" s="2">
        <v>1</v>
      </c>
      <c r="G6" s="2">
        <v>20</v>
      </c>
      <c r="H6" s="17">
        <f>H5</f>
        <v>5</v>
      </c>
      <c r="I6" s="24">
        <f>E6*G6*H6</f>
        <v>14800</v>
      </c>
      <c r="J6" s="51">
        <f>I6/E6</f>
        <v>100</v>
      </c>
    </row>
    <row r="7" spans="4:10" x14ac:dyDescent="0.25">
      <c r="D7" s="7" t="s">
        <v>10</v>
      </c>
      <c r="E7" s="1">
        <v>41</v>
      </c>
      <c r="F7" s="2">
        <v>1</v>
      </c>
      <c r="G7" s="2">
        <v>20</v>
      </c>
      <c r="H7" s="17">
        <f t="shared" ref="H7:H25" si="0">H6</f>
        <v>5</v>
      </c>
      <c r="I7" s="24">
        <f t="shared" ref="I7:I25" si="1">E7*G7*H7</f>
        <v>4100</v>
      </c>
      <c r="J7" s="51">
        <f t="shared" ref="J7:J25" si="2">I7/E7</f>
        <v>100</v>
      </c>
    </row>
    <row r="8" spans="4:10" ht="36" x14ac:dyDescent="0.25">
      <c r="D8" s="7" t="s">
        <v>11</v>
      </c>
      <c r="E8" s="1">
        <v>114</v>
      </c>
      <c r="F8" s="2">
        <v>3</v>
      </c>
      <c r="G8" s="2">
        <v>300</v>
      </c>
      <c r="H8" s="17">
        <f t="shared" si="0"/>
        <v>5</v>
      </c>
      <c r="I8" s="24">
        <f t="shared" si="1"/>
        <v>171000</v>
      </c>
      <c r="J8" s="51">
        <f t="shared" si="2"/>
        <v>1500</v>
      </c>
    </row>
    <row r="9" spans="4:10" ht="60" x14ac:dyDescent="0.25">
      <c r="D9" s="7" t="s">
        <v>12</v>
      </c>
      <c r="E9" s="1">
        <v>441</v>
      </c>
      <c r="F9" s="2">
        <v>1</v>
      </c>
      <c r="G9" s="2">
        <v>20</v>
      </c>
      <c r="H9" s="17">
        <f t="shared" si="0"/>
        <v>5</v>
      </c>
      <c r="I9" s="24">
        <f t="shared" si="1"/>
        <v>44100</v>
      </c>
      <c r="J9" s="51">
        <f t="shared" si="2"/>
        <v>100</v>
      </c>
    </row>
    <row r="10" spans="4:10" ht="36" x14ac:dyDescent="0.25">
      <c r="D10" s="7" t="s">
        <v>13</v>
      </c>
      <c r="E10" s="1">
        <v>177</v>
      </c>
      <c r="F10" s="2">
        <v>1</v>
      </c>
      <c r="G10" s="2">
        <v>20</v>
      </c>
      <c r="H10" s="17">
        <f t="shared" si="0"/>
        <v>5</v>
      </c>
      <c r="I10" s="24">
        <f t="shared" si="1"/>
        <v>17700</v>
      </c>
      <c r="J10" s="51">
        <f t="shared" si="2"/>
        <v>100</v>
      </c>
    </row>
    <row r="11" spans="4:10" ht="24" x14ac:dyDescent="0.25">
      <c r="D11" s="7" t="s">
        <v>14</v>
      </c>
      <c r="E11" s="1">
        <v>1740</v>
      </c>
      <c r="F11" s="2">
        <v>1</v>
      </c>
      <c r="G11" s="2">
        <v>20</v>
      </c>
      <c r="H11" s="17">
        <f t="shared" si="0"/>
        <v>5</v>
      </c>
      <c r="I11" s="24">
        <f t="shared" si="1"/>
        <v>174000</v>
      </c>
      <c r="J11" s="51">
        <f t="shared" si="2"/>
        <v>100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17">
        <f t="shared" si="0"/>
        <v>5</v>
      </c>
      <c r="I12" s="24">
        <f t="shared" si="1"/>
        <v>0</v>
      </c>
      <c r="J12" s="51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f t="shared" si="0"/>
        <v>5</v>
      </c>
      <c r="I13" s="24">
        <f t="shared" si="1"/>
        <v>0</v>
      </c>
      <c r="J13" s="51">
        <f t="shared" si="2"/>
        <v>0</v>
      </c>
    </row>
    <row r="14" spans="4:10" ht="24" x14ac:dyDescent="0.25">
      <c r="D14" s="7" t="s">
        <v>84</v>
      </c>
      <c r="E14" s="1">
        <v>1897</v>
      </c>
      <c r="F14" s="2">
        <v>0</v>
      </c>
      <c r="G14" s="2">
        <v>0</v>
      </c>
      <c r="H14" s="17">
        <f t="shared" si="0"/>
        <v>5</v>
      </c>
      <c r="I14" s="24">
        <f t="shared" si="1"/>
        <v>0</v>
      </c>
      <c r="J14" s="51">
        <f t="shared" si="2"/>
        <v>0</v>
      </c>
    </row>
    <row r="15" spans="4:10" ht="36" x14ac:dyDescent="0.25">
      <c r="D15" s="7" t="s">
        <v>17</v>
      </c>
      <c r="E15" s="1">
        <v>1130</v>
      </c>
      <c r="F15" s="2">
        <v>2</v>
      </c>
      <c r="G15" s="2">
        <v>100</v>
      </c>
      <c r="H15" s="17">
        <f t="shared" si="0"/>
        <v>5</v>
      </c>
      <c r="I15" s="24">
        <f t="shared" si="1"/>
        <v>565000</v>
      </c>
      <c r="J15" s="51">
        <f t="shared" si="2"/>
        <v>500</v>
      </c>
    </row>
    <row r="16" spans="4:10" ht="24" x14ac:dyDescent="0.25">
      <c r="D16" s="7" t="s">
        <v>18</v>
      </c>
      <c r="E16" s="1">
        <v>1234</v>
      </c>
      <c r="F16" s="2">
        <v>2</v>
      </c>
      <c r="G16" s="2">
        <v>100</v>
      </c>
      <c r="H16" s="17">
        <f t="shared" si="0"/>
        <v>5</v>
      </c>
      <c r="I16" s="24">
        <f>E16*G16*H16</f>
        <v>617000</v>
      </c>
      <c r="J16" s="51">
        <f t="shared" si="2"/>
        <v>500</v>
      </c>
    </row>
    <row r="17" spans="4:10" ht="24" x14ac:dyDescent="0.25">
      <c r="D17" s="7" t="s">
        <v>19</v>
      </c>
      <c r="E17" s="1">
        <v>330</v>
      </c>
      <c r="F17" s="2">
        <v>1</v>
      </c>
      <c r="G17" s="2">
        <v>20</v>
      </c>
      <c r="H17" s="17">
        <f t="shared" si="0"/>
        <v>5</v>
      </c>
      <c r="I17" s="24">
        <f t="shared" si="1"/>
        <v>33000</v>
      </c>
      <c r="J17" s="51">
        <f t="shared" si="2"/>
        <v>100</v>
      </c>
    </row>
    <row r="18" spans="4:10" ht="24" x14ac:dyDescent="0.25">
      <c r="D18" s="7" t="s">
        <v>20</v>
      </c>
      <c r="E18" s="1">
        <v>3337</v>
      </c>
      <c r="F18" s="2">
        <v>2</v>
      </c>
      <c r="G18" s="2">
        <v>100</v>
      </c>
      <c r="H18" s="17">
        <f t="shared" si="0"/>
        <v>5</v>
      </c>
      <c r="I18" s="24">
        <f t="shared" si="1"/>
        <v>1668500</v>
      </c>
      <c r="J18" s="51">
        <f t="shared" si="2"/>
        <v>500</v>
      </c>
    </row>
    <row r="19" spans="4:10" x14ac:dyDescent="0.25">
      <c r="D19" s="7" t="s">
        <v>21</v>
      </c>
      <c r="E19" s="1">
        <v>627</v>
      </c>
      <c r="F19" s="2">
        <v>2</v>
      </c>
      <c r="G19" s="2">
        <v>100</v>
      </c>
      <c r="H19" s="17">
        <f t="shared" si="0"/>
        <v>5</v>
      </c>
      <c r="I19" s="24">
        <f t="shared" si="1"/>
        <v>313500</v>
      </c>
      <c r="J19" s="51">
        <f t="shared" si="2"/>
        <v>500</v>
      </c>
    </row>
    <row r="20" spans="4:10" ht="48" x14ac:dyDescent="0.25">
      <c r="D20" s="7" t="s">
        <v>22</v>
      </c>
      <c r="E20" s="1">
        <v>10246</v>
      </c>
      <c r="F20" s="2">
        <v>1</v>
      </c>
      <c r="G20" s="2">
        <v>20</v>
      </c>
      <c r="H20" s="17">
        <f t="shared" si="0"/>
        <v>5</v>
      </c>
      <c r="I20" s="24">
        <f t="shared" si="1"/>
        <v>1024600</v>
      </c>
      <c r="J20" s="51">
        <f t="shared" si="2"/>
        <v>100</v>
      </c>
    </row>
    <row r="21" spans="4:10" x14ac:dyDescent="0.25">
      <c r="D21" s="7" t="s">
        <v>23</v>
      </c>
      <c r="E21" s="1">
        <v>4305</v>
      </c>
      <c r="F21" s="2">
        <v>2</v>
      </c>
      <c r="G21" s="2">
        <v>100</v>
      </c>
      <c r="H21" s="17">
        <f t="shared" si="0"/>
        <v>5</v>
      </c>
      <c r="I21" s="24">
        <f t="shared" si="1"/>
        <v>2152500</v>
      </c>
      <c r="J21" s="51">
        <f t="shared" si="2"/>
        <v>500</v>
      </c>
    </row>
    <row r="22" spans="4:10" x14ac:dyDescent="0.25">
      <c r="D22" s="7" t="s">
        <v>24</v>
      </c>
      <c r="E22" s="1">
        <v>57</v>
      </c>
      <c r="F22" s="2">
        <v>1</v>
      </c>
      <c r="G22" s="2">
        <v>20</v>
      </c>
      <c r="H22" s="17">
        <f t="shared" si="0"/>
        <v>5</v>
      </c>
      <c r="I22" s="24">
        <f t="shared" si="1"/>
        <v>5700</v>
      </c>
      <c r="J22" s="51">
        <f t="shared" si="2"/>
        <v>100</v>
      </c>
    </row>
    <row r="23" spans="4:10" ht="36" x14ac:dyDescent="0.25">
      <c r="D23" s="7" t="s">
        <v>25</v>
      </c>
      <c r="E23" s="1">
        <v>4305</v>
      </c>
      <c r="F23" s="2">
        <v>4</v>
      </c>
      <c r="G23" s="2">
        <v>700</v>
      </c>
      <c r="H23" s="17">
        <f t="shared" si="0"/>
        <v>5</v>
      </c>
      <c r="I23" s="24">
        <f t="shared" si="1"/>
        <v>15067500</v>
      </c>
      <c r="J23" s="51">
        <f t="shared" si="2"/>
        <v>3500</v>
      </c>
    </row>
    <row r="24" spans="4:10" ht="36" x14ac:dyDescent="0.25">
      <c r="D24" s="7" t="s">
        <v>27</v>
      </c>
      <c r="E24" s="1">
        <v>149</v>
      </c>
      <c r="F24" s="2">
        <v>1</v>
      </c>
      <c r="G24" s="2">
        <v>20</v>
      </c>
      <c r="H24" s="17">
        <f t="shared" si="0"/>
        <v>5</v>
      </c>
      <c r="I24" s="24">
        <f t="shared" si="1"/>
        <v>14900</v>
      </c>
      <c r="J24" s="51">
        <f t="shared" si="2"/>
        <v>100</v>
      </c>
    </row>
    <row r="25" spans="4:10" ht="36.75" thickBot="1" x14ac:dyDescent="0.3">
      <c r="D25" s="9" t="s">
        <v>26</v>
      </c>
      <c r="E25" s="10">
        <v>31</v>
      </c>
      <c r="F25" s="11">
        <v>1</v>
      </c>
      <c r="G25" s="11">
        <v>20</v>
      </c>
      <c r="H25" s="23">
        <f t="shared" si="0"/>
        <v>5</v>
      </c>
      <c r="I25" s="42">
        <f t="shared" si="1"/>
        <v>3100</v>
      </c>
      <c r="J25" s="52">
        <f t="shared" si="2"/>
        <v>100</v>
      </c>
    </row>
    <row r="26" spans="4:10" x14ac:dyDescent="0.25">
      <c r="I26" s="39">
        <f>SUM(I5:I25)</f>
        <v>21891000</v>
      </c>
    </row>
  </sheetData>
  <mergeCells count="1">
    <mergeCell ref="D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:L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0.5703125" customWidth="1"/>
    <col min="9" max="10" width="11.85546875" customWidth="1"/>
    <col min="11" max="11" width="14" bestFit="1" customWidth="1"/>
    <col min="12" max="12" width="10.85546875" bestFit="1" customWidth="1"/>
  </cols>
  <sheetData>
    <row r="1" spans="4:12" x14ac:dyDescent="0.25">
      <c r="L1" s="28" t="s">
        <v>71</v>
      </c>
    </row>
    <row r="2" spans="4:12" x14ac:dyDescent="0.25">
      <c r="D2" s="66" t="s">
        <v>64</v>
      </c>
      <c r="E2" s="66"/>
      <c r="F2" s="66"/>
      <c r="G2" s="66"/>
      <c r="H2" s="66"/>
      <c r="I2" s="66"/>
      <c r="J2" s="66"/>
      <c r="K2" s="66"/>
      <c r="L2" s="66"/>
    </row>
    <row r="3" spans="4:12" ht="15.75" thickBot="1" x14ac:dyDescent="0.3"/>
    <row r="4" spans="4:12" ht="60.75" thickBot="1" x14ac:dyDescent="0.3">
      <c r="D4" s="13" t="s">
        <v>0</v>
      </c>
      <c r="E4" s="14" t="s">
        <v>1</v>
      </c>
      <c r="F4" s="15" t="s">
        <v>2</v>
      </c>
      <c r="G4" s="15" t="s">
        <v>43</v>
      </c>
      <c r="H4" s="15" t="s">
        <v>42</v>
      </c>
      <c r="I4" s="15" t="s">
        <v>44</v>
      </c>
      <c r="J4" s="15" t="s">
        <v>45</v>
      </c>
      <c r="K4" s="15" t="s">
        <v>7</v>
      </c>
      <c r="L4" s="16" t="s">
        <v>31</v>
      </c>
    </row>
    <row r="5" spans="4:12" x14ac:dyDescent="0.25">
      <c r="D5" s="4" t="s">
        <v>8</v>
      </c>
      <c r="E5" s="5">
        <v>44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53">
        <v>0</v>
      </c>
      <c r="L5" s="33">
        <v>0</v>
      </c>
    </row>
    <row r="6" spans="4:12" x14ac:dyDescent="0.25">
      <c r="D6" s="7" t="s">
        <v>9</v>
      </c>
      <c r="E6" s="1">
        <v>148</v>
      </c>
      <c r="F6" s="2">
        <v>0</v>
      </c>
      <c r="G6" s="2">
        <v>0</v>
      </c>
      <c r="H6" s="2">
        <v>0</v>
      </c>
      <c r="I6" s="31">
        <v>0</v>
      </c>
      <c r="J6" s="32">
        <v>0</v>
      </c>
      <c r="K6" s="54">
        <v>0</v>
      </c>
      <c r="L6" s="30">
        <v>0</v>
      </c>
    </row>
    <row r="7" spans="4:12" x14ac:dyDescent="0.25">
      <c r="D7" s="7" t="s">
        <v>10</v>
      </c>
      <c r="E7" s="1">
        <v>41</v>
      </c>
      <c r="F7" s="2">
        <v>0</v>
      </c>
      <c r="G7" s="2">
        <v>0</v>
      </c>
      <c r="H7" s="2">
        <v>0</v>
      </c>
      <c r="I7" s="31">
        <v>0</v>
      </c>
      <c r="J7" s="32">
        <v>0</v>
      </c>
      <c r="K7" s="54">
        <v>0</v>
      </c>
      <c r="L7" s="30">
        <v>0</v>
      </c>
    </row>
    <row r="8" spans="4:12" ht="36" x14ac:dyDescent="0.25">
      <c r="D8" s="7" t="s">
        <v>11</v>
      </c>
      <c r="E8" s="1">
        <v>114</v>
      </c>
      <c r="F8" s="2">
        <v>0</v>
      </c>
      <c r="G8" s="2">
        <v>0</v>
      </c>
      <c r="H8" s="2">
        <v>0</v>
      </c>
      <c r="I8" s="31">
        <v>0</v>
      </c>
      <c r="J8" s="32">
        <v>0</v>
      </c>
      <c r="K8" s="54">
        <v>0</v>
      </c>
      <c r="L8" s="30">
        <v>0</v>
      </c>
    </row>
    <row r="9" spans="4:12" ht="60.75" customHeight="1" x14ac:dyDescent="0.25">
      <c r="D9" s="7" t="s">
        <v>12</v>
      </c>
      <c r="E9" s="1">
        <v>441</v>
      </c>
      <c r="F9" s="2">
        <v>0</v>
      </c>
      <c r="G9" s="2">
        <v>0</v>
      </c>
      <c r="H9" s="2">
        <v>0</v>
      </c>
      <c r="I9" s="31">
        <v>0</v>
      </c>
      <c r="J9" s="32">
        <v>0</v>
      </c>
      <c r="K9" s="54">
        <v>0</v>
      </c>
      <c r="L9" s="30">
        <v>0</v>
      </c>
    </row>
    <row r="10" spans="4:12" ht="36" x14ac:dyDescent="0.25">
      <c r="D10" s="7" t="s">
        <v>13</v>
      </c>
      <c r="E10" s="1">
        <v>177</v>
      </c>
      <c r="F10" s="2">
        <v>0</v>
      </c>
      <c r="G10" s="2">
        <v>0</v>
      </c>
      <c r="H10" s="2">
        <v>0</v>
      </c>
      <c r="I10" s="31">
        <v>0</v>
      </c>
      <c r="J10" s="32">
        <v>0</v>
      </c>
      <c r="K10" s="54">
        <v>0</v>
      </c>
      <c r="L10" s="30">
        <v>0</v>
      </c>
    </row>
    <row r="11" spans="4:12" ht="24" x14ac:dyDescent="0.25">
      <c r="D11" s="7" t="s">
        <v>14</v>
      </c>
      <c r="E11" s="1">
        <v>1740</v>
      </c>
      <c r="F11" s="2">
        <v>0</v>
      </c>
      <c r="G11" s="2">
        <v>0</v>
      </c>
      <c r="H11" s="2">
        <v>0</v>
      </c>
      <c r="I11" s="31">
        <v>0</v>
      </c>
      <c r="J11" s="32">
        <v>0</v>
      </c>
      <c r="K11" s="54">
        <v>0</v>
      </c>
      <c r="L11" s="30">
        <v>0</v>
      </c>
    </row>
    <row r="12" spans="4:12" ht="36" x14ac:dyDescent="0.25">
      <c r="D12" s="8" t="s">
        <v>15</v>
      </c>
      <c r="E12" s="3">
        <v>0</v>
      </c>
      <c r="F12" s="2">
        <v>0</v>
      </c>
      <c r="G12" s="2">
        <v>0</v>
      </c>
      <c r="H12" s="2">
        <v>0</v>
      </c>
      <c r="I12" s="31">
        <v>0</v>
      </c>
      <c r="J12" s="32">
        <v>0</v>
      </c>
      <c r="K12" s="54">
        <v>0</v>
      </c>
      <c r="L12" s="30">
        <v>0</v>
      </c>
    </row>
    <row r="13" spans="4:12" ht="60" x14ac:dyDescent="0.25">
      <c r="D13" s="7" t="s">
        <v>16</v>
      </c>
      <c r="E13" s="1">
        <v>29584</v>
      </c>
      <c r="F13" s="2">
        <v>2</v>
      </c>
      <c r="G13" s="2">
        <v>30</v>
      </c>
      <c r="H13" s="2">
        <v>3</v>
      </c>
      <c r="I13" s="17">
        <v>3.3</v>
      </c>
      <c r="J13" s="29">
        <v>12.5</v>
      </c>
      <c r="K13" s="55">
        <f>(G13-H13)*I13+H13*J13</f>
        <v>126.6</v>
      </c>
      <c r="L13" s="25">
        <f>K13*E13</f>
        <v>3745334.4</v>
      </c>
    </row>
    <row r="14" spans="4:12" ht="24" x14ac:dyDescent="0.25">
      <c r="D14" s="7" t="s">
        <v>84</v>
      </c>
      <c r="E14" s="1">
        <v>1897</v>
      </c>
      <c r="F14" s="2">
        <v>2</v>
      </c>
      <c r="G14" s="2">
        <v>30</v>
      </c>
      <c r="H14" s="2">
        <v>3</v>
      </c>
      <c r="I14" s="17">
        <v>3.3</v>
      </c>
      <c r="J14" s="29">
        <v>12.5</v>
      </c>
      <c r="K14" s="55">
        <f>(G14-H14)*I14+H14*J14</f>
        <v>126.6</v>
      </c>
      <c r="L14" s="25">
        <f>K14*E14</f>
        <v>240160.19999999998</v>
      </c>
    </row>
    <row r="15" spans="4:12" ht="36" x14ac:dyDescent="0.25">
      <c r="D15" s="7" t="s">
        <v>17</v>
      </c>
      <c r="E15" s="1">
        <v>1130</v>
      </c>
      <c r="F15" s="2">
        <v>0</v>
      </c>
      <c r="G15" s="2">
        <v>0</v>
      </c>
      <c r="H15" s="2">
        <v>0</v>
      </c>
      <c r="I15" s="31">
        <v>0</v>
      </c>
      <c r="J15" s="32">
        <v>0</v>
      </c>
      <c r="K15" s="54">
        <v>0</v>
      </c>
      <c r="L15" s="30">
        <v>0</v>
      </c>
    </row>
    <row r="16" spans="4:12" ht="24" x14ac:dyDescent="0.25">
      <c r="D16" s="7" t="s">
        <v>18</v>
      </c>
      <c r="E16" s="1">
        <v>1234</v>
      </c>
      <c r="F16" s="2">
        <v>0</v>
      </c>
      <c r="G16" s="2">
        <v>0</v>
      </c>
      <c r="H16" s="2">
        <v>0</v>
      </c>
      <c r="I16" s="31">
        <v>0</v>
      </c>
      <c r="J16" s="32">
        <v>0</v>
      </c>
      <c r="K16" s="54">
        <v>0</v>
      </c>
      <c r="L16" s="30">
        <v>0</v>
      </c>
    </row>
    <row r="17" spans="4:12" ht="24" x14ac:dyDescent="0.25">
      <c r="D17" s="7" t="s">
        <v>19</v>
      </c>
      <c r="E17" s="1">
        <v>330</v>
      </c>
      <c r="F17" s="2">
        <v>0</v>
      </c>
      <c r="G17" s="2">
        <v>0</v>
      </c>
      <c r="H17" s="2">
        <v>0</v>
      </c>
      <c r="I17" s="31">
        <v>0</v>
      </c>
      <c r="J17" s="32">
        <v>0</v>
      </c>
      <c r="K17" s="54">
        <v>0</v>
      </c>
      <c r="L17" s="30">
        <v>0</v>
      </c>
    </row>
    <row r="18" spans="4:12" ht="24" x14ac:dyDescent="0.25">
      <c r="D18" s="7" t="s">
        <v>20</v>
      </c>
      <c r="E18" s="1">
        <v>3337</v>
      </c>
      <c r="F18" s="2">
        <v>0</v>
      </c>
      <c r="G18" s="2">
        <v>0</v>
      </c>
      <c r="H18" s="2">
        <v>0</v>
      </c>
      <c r="I18" s="31">
        <v>0</v>
      </c>
      <c r="J18" s="32">
        <v>0</v>
      </c>
      <c r="K18" s="54">
        <v>0</v>
      </c>
      <c r="L18" s="30">
        <v>0</v>
      </c>
    </row>
    <row r="19" spans="4:12" x14ac:dyDescent="0.25">
      <c r="D19" s="7" t="s">
        <v>21</v>
      </c>
      <c r="E19" s="1">
        <v>627</v>
      </c>
      <c r="F19" s="2">
        <v>0</v>
      </c>
      <c r="G19" s="2">
        <v>0</v>
      </c>
      <c r="H19" s="2">
        <v>0</v>
      </c>
      <c r="I19" s="31">
        <v>0</v>
      </c>
      <c r="J19" s="32">
        <v>0</v>
      </c>
      <c r="K19" s="54">
        <v>0</v>
      </c>
      <c r="L19" s="30">
        <v>0</v>
      </c>
    </row>
    <row r="20" spans="4:12" ht="48" x14ac:dyDescent="0.25">
      <c r="D20" s="7" t="s">
        <v>22</v>
      </c>
      <c r="E20" s="1">
        <v>10246</v>
      </c>
      <c r="F20" s="2">
        <v>0</v>
      </c>
      <c r="G20" s="2">
        <v>0</v>
      </c>
      <c r="H20" s="2">
        <v>0</v>
      </c>
      <c r="I20" s="31">
        <v>0</v>
      </c>
      <c r="J20" s="32">
        <v>0</v>
      </c>
      <c r="K20" s="54">
        <v>0</v>
      </c>
      <c r="L20" s="30">
        <v>0</v>
      </c>
    </row>
    <row r="21" spans="4:12" x14ac:dyDescent="0.25">
      <c r="D21" s="7" t="s">
        <v>23</v>
      </c>
      <c r="E21" s="1">
        <v>4305</v>
      </c>
      <c r="F21" s="2">
        <v>0</v>
      </c>
      <c r="G21" s="2">
        <v>0</v>
      </c>
      <c r="H21" s="2">
        <v>0</v>
      </c>
      <c r="I21" s="31">
        <v>0</v>
      </c>
      <c r="J21" s="32">
        <v>0</v>
      </c>
      <c r="K21" s="54">
        <v>0</v>
      </c>
      <c r="L21" s="30">
        <v>0</v>
      </c>
    </row>
    <row r="22" spans="4:12" x14ac:dyDescent="0.25">
      <c r="D22" s="7" t="s">
        <v>24</v>
      </c>
      <c r="E22" s="1">
        <v>57</v>
      </c>
      <c r="F22" s="2">
        <v>0</v>
      </c>
      <c r="G22" s="2">
        <v>0</v>
      </c>
      <c r="H22" s="2">
        <v>0</v>
      </c>
      <c r="I22" s="31">
        <v>0</v>
      </c>
      <c r="J22" s="32">
        <v>0</v>
      </c>
      <c r="K22" s="54">
        <v>0</v>
      </c>
      <c r="L22" s="30">
        <v>0</v>
      </c>
    </row>
    <row r="23" spans="4:12" ht="36" x14ac:dyDescent="0.25">
      <c r="D23" s="7" t="s">
        <v>25</v>
      </c>
      <c r="E23" s="1">
        <v>4305</v>
      </c>
      <c r="F23" s="2">
        <v>0</v>
      </c>
      <c r="G23" s="2">
        <v>0</v>
      </c>
      <c r="H23" s="2">
        <v>0</v>
      </c>
      <c r="I23" s="31">
        <v>0</v>
      </c>
      <c r="J23" s="32">
        <v>0</v>
      </c>
      <c r="K23" s="54">
        <v>0</v>
      </c>
      <c r="L23" s="30">
        <v>0</v>
      </c>
    </row>
    <row r="24" spans="4:12" ht="36" x14ac:dyDescent="0.25">
      <c r="D24" s="7" t="s">
        <v>27</v>
      </c>
      <c r="E24" s="1">
        <v>149</v>
      </c>
      <c r="F24" s="2">
        <v>0</v>
      </c>
      <c r="G24" s="2">
        <v>0</v>
      </c>
      <c r="H24" s="2">
        <v>0</v>
      </c>
      <c r="I24" s="31">
        <v>0</v>
      </c>
      <c r="J24" s="32">
        <v>0</v>
      </c>
      <c r="K24" s="54">
        <v>0</v>
      </c>
      <c r="L24" s="30">
        <v>0</v>
      </c>
    </row>
    <row r="25" spans="4:12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11">
        <v>0</v>
      </c>
      <c r="I25" s="34">
        <v>0</v>
      </c>
      <c r="J25" s="35">
        <v>0</v>
      </c>
      <c r="K25" s="56">
        <v>0</v>
      </c>
      <c r="L25" s="36">
        <v>0</v>
      </c>
    </row>
    <row r="26" spans="4:12" x14ac:dyDescent="0.25">
      <c r="K26" s="39"/>
      <c r="L26" s="37">
        <f>SUM(L5:L25)</f>
        <v>3985494.6</v>
      </c>
    </row>
  </sheetData>
  <mergeCells count="1">
    <mergeCell ref="D2:L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4" bestFit="1" customWidth="1"/>
    <col min="10" max="10" width="10.85546875" bestFit="1" customWidth="1"/>
  </cols>
  <sheetData>
    <row r="1" spans="4:10" x14ac:dyDescent="0.25">
      <c r="J1" s="28" t="s">
        <v>72</v>
      </c>
    </row>
    <row r="2" spans="4:10" x14ac:dyDescent="0.25">
      <c r="D2" s="66" t="s">
        <v>50</v>
      </c>
      <c r="E2" s="66"/>
      <c r="F2" s="66"/>
      <c r="G2" s="66"/>
      <c r="H2" s="66"/>
      <c r="I2" s="66"/>
      <c r="J2" s="66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47</v>
      </c>
      <c r="H4" s="15" t="s">
        <v>46</v>
      </c>
      <c r="I4" s="40" t="s">
        <v>7</v>
      </c>
      <c r="J4" s="16" t="s">
        <v>31</v>
      </c>
    </row>
    <row r="5" spans="4:10" x14ac:dyDescent="0.25">
      <c r="D5" s="41" t="s">
        <v>8</v>
      </c>
      <c r="E5" s="12">
        <v>44</v>
      </c>
      <c r="F5" s="24">
        <v>0</v>
      </c>
      <c r="G5" s="24">
        <v>0</v>
      </c>
      <c r="H5" s="32">
        <v>20</v>
      </c>
      <c r="I5" s="55">
        <f>G5/0.15*H5</f>
        <v>0</v>
      </c>
      <c r="J5" s="30">
        <f>I5*E5</f>
        <v>0</v>
      </c>
    </row>
    <row r="6" spans="4:10" x14ac:dyDescent="0.25">
      <c r="D6" s="7" t="s">
        <v>9</v>
      </c>
      <c r="E6" s="1">
        <v>148</v>
      </c>
      <c r="F6" s="2">
        <v>1</v>
      </c>
      <c r="G6" s="2">
        <v>0.3</v>
      </c>
      <c r="H6" s="31">
        <v>20</v>
      </c>
      <c r="I6" s="54">
        <f>G6/0.15*H6</f>
        <v>40</v>
      </c>
      <c r="J6" s="30">
        <f>I6*E6</f>
        <v>5920</v>
      </c>
    </row>
    <row r="7" spans="4:10" x14ac:dyDescent="0.25">
      <c r="D7" s="7" t="s">
        <v>10</v>
      </c>
      <c r="E7" s="1">
        <v>41</v>
      </c>
      <c r="F7" s="2">
        <v>1</v>
      </c>
      <c r="G7" s="2">
        <v>0.3</v>
      </c>
      <c r="H7" s="31">
        <v>20</v>
      </c>
      <c r="I7" s="54">
        <f t="shared" ref="I7:I25" si="0">G7/0.15*H7</f>
        <v>40</v>
      </c>
      <c r="J7" s="30">
        <f t="shared" ref="J7:J25" si="1">I7*E7</f>
        <v>1640</v>
      </c>
    </row>
    <row r="8" spans="4:10" ht="36" x14ac:dyDescent="0.25">
      <c r="D8" s="7" t="s">
        <v>11</v>
      </c>
      <c r="E8" s="1">
        <v>114</v>
      </c>
      <c r="F8" s="2">
        <v>0</v>
      </c>
      <c r="G8" s="2">
        <v>0</v>
      </c>
      <c r="H8" s="31">
        <v>20</v>
      </c>
      <c r="I8" s="54">
        <f t="shared" si="0"/>
        <v>0</v>
      </c>
      <c r="J8" s="30">
        <f t="shared" si="1"/>
        <v>0</v>
      </c>
    </row>
    <row r="9" spans="4:10" ht="60" x14ac:dyDescent="0.25">
      <c r="D9" s="7" t="s">
        <v>12</v>
      </c>
      <c r="E9" s="1">
        <v>441</v>
      </c>
      <c r="F9" s="2">
        <v>0</v>
      </c>
      <c r="G9" s="2">
        <v>0</v>
      </c>
      <c r="H9" s="31">
        <v>20</v>
      </c>
      <c r="I9" s="54">
        <f t="shared" si="0"/>
        <v>0</v>
      </c>
      <c r="J9" s="30">
        <f t="shared" si="1"/>
        <v>0</v>
      </c>
    </row>
    <row r="10" spans="4:10" ht="36" x14ac:dyDescent="0.25">
      <c r="D10" s="7" t="s">
        <v>13</v>
      </c>
      <c r="E10" s="1">
        <v>177</v>
      </c>
      <c r="F10" s="2">
        <v>0</v>
      </c>
      <c r="G10" s="2">
        <v>0</v>
      </c>
      <c r="H10" s="31">
        <v>20</v>
      </c>
      <c r="I10" s="54">
        <f t="shared" si="0"/>
        <v>0</v>
      </c>
      <c r="J10" s="30">
        <f t="shared" si="1"/>
        <v>0</v>
      </c>
    </row>
    <row r="11" spans="4:10" ht="24" x14ac:dyDescent="0.25">
      <c r="D11" s="7" t="s">
        <v>14</v>
      </c>
      <c r="E11" s="1">
        <v>1740</v>
      </c>
      <c r="F11" s="2">
        <v>0</v>
      </c>
      <c r="G11" s="2">
        <v>0</v>
      </c>
      <c r="H11" s="31">
        <v>20</v>
      </c>
      <c r="I11" s="54">
        <f t="shared" si="0"/>
        <v>0</v>
      </c>
      <c r="J11" s="30">
        <f t="shared" si="1"/>
        <v>0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31">
        <v>20</v>
      </c>
      <c r="I12" s="54">
        <f t="shared" si="0"/>
        <v>0</v>
      </c>
      <c r="J12" s="30">
        <f t="shared" si="1"/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31">
        <v>20</v>
      </c>
      <c r="I13" s="54">
        <f t="shared" si="0"/>
        <v>0</v>
      </c>
      <c r="J13" s="30">
        <f t="shared" si="1"/>
        <v>0</v>
      </c>
    </row>
    <row r="14" spans="4:10" ht="24" x14ac:dyDescent="0.25">
      <c r="D14" s="7" t="s">
        <v>84</v>
      </c>
      <c r="E14" s="1">
        <v>1897</v>
      </c>
      <c r="F14" s="2">
        <v>0</v>
      </c>
      <c r="G14" s="2">
        <v>0</v>
      </c>
      <c r="H14" s="31">
        <v>20</v>
      </c>
      <c r="I14" s="54">
        <f t="shared" si="0"/>
        <v>0</v>
      </c>
      <c r="J14" s="30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3</v>
      </c>
      <c r="G15" s="2">
        <v>1.25</v>
      </c>
      <c r="H15" s="31">
        <v>20</v>
      </c>
      <c r="I15" s="54">
        <f t="shared" si="0"/>
        <v>166.66666666666669</v>
      </c>
      <c r="J15" s="30">
        <f t="shared" si="1"/>
        <v>188333.33333333334</v>
      </c>
    </row>
    <row r="16" spans="4:10" ht="24" x14ac:dyDescent="0.25">
      <c r="D16" s="7" t="s">
        <v>18</v>
      </c>
      <c r="E16" s="1">
        <v>1234</v>
      </c>
      <c r="F16" s="2">
        <v>2</v>
      </c>
      <c r="G16" s="2">
        <v>0.5</v>
      </c>
      <c r="H16" s="31">
        <v>20</v>
      </c>
      <c r="I16" s="54">
        <f t="shared" si="0"/>
        <v>66.666666666666671</v>
      </c>
      <c r="J16" s="30">
        <f t="shared" si="1"/>
        <v>82266.666666666672</v>
      </c>
    </row>
    <row r="17" spans="4:10" ht="24" x14ac:dyDescent="0.25">
      <c r="D17" s="7" t="s">
        <v>19</v>
      </c>
      <c r="E17" s="1">
        <v>330</v>
      </c>
      <c r="F17" s="2">
        <v>2</v>
      </c>
      <c r="G17" s="2">
        <v>0.5</v>
      </c>
      <c r="H17" s="31">
        <v>20</v>
      </c>
      <c r="I17" s="54">
        <f t="shared" si="0"/>
        <v>66.666666666666671</v>
      </c>
      <c r="J17" s="30">
        <f t="shared" si="1"/>
        <v>22000</v>
      </c>
    </row>
    <row r="18" spans="4:10" ht="24" x14ac:dyDescent="0.25">
      <c r="D18" s="7" t="s">
        <v>20</v>
      </c>
      <c r="E18" s="1">
        <v>3337</v>
      </c>
      <c r="F18" s="2">
        <v>2</v>
      </c>
      <c r="G18" s="2">
        <v>0.5</v>
      </c>
      <c r="H18" s="31">
        <v>20</v>
      </c>
      <c r="I18" s="54">
        <f t="shared" si="0"/>
        <v>66.666666666666671</v>
      </c>
      <c r="J18" s="30">
        <f t="shared" si="1"/>
        <v>222466.66666666669</v>
      </c>
    </row>
    <row r="19" spans="4:10" x14ac:dyDescent="0.25">
      <c r="D19" s="7" t="s">
        <v>21</v>
      </c>
      <c r="E19" s="1">
        <v>627</v>
      </c>
      <c r="F19" s="2">
        <v>1</v>
      </c>
      <c r="G19" s="2">
        <v>0.3</v>
      </c>
      <c r="H19" s="31">
        <v>20</v>
      </c>
      <c r="I19" s="54">
        <f t="shared" si="0"/>
        <v>40</v>
      </c>
      <c r="J19" s="30">
        <f t="shared" si="1"/>
        <v>25080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31">
        <v>20</v>
      </c>
      <c r="I20" s="54">
        <f t="shared" si="0"/>
        <v>0</v>
      </c>
      <c r="J20" s="30">
        <f t="shared" si="1"/>
        <v>0</v>
      </c>
    </row>
    <row r="21" spans="4:10" x14ac:dyDescent="0.25">
      <c r="D21" s="7" t="s">
        <v>23</v>
      </c>
      <c r="E21" s="1">
        <v>4305</v>
      </c>
      <c r="F21" s="2">
        <v>0</v>
      </c>
      <c r="G21" s="2">
        <v>0</v>
      </c>
      <c r="H21" s="31">
        <v>20</v>
      </c>
      <c r="I21" s="54">
        <f t="shared" si="0"/>
        <v>0</v>
      </c>
      <c r="J21" s="30">
        <f t="shared" si="1"/>
        <v>0</v>
      </c>
    </row>
    <row r="22" spans="4:10" x14ac:dyDescent="0.25">
      <c r="D22" s="7" t="s">
        <v>24</v>
      </c>
      <c r="E22" s="1">
        <v>57</v>
      </c>
      <c r="F22" s="2">
        <v>0</v>
      </c>
      <c r="G22" s="2">
        <v>0</v>
      </c>
      <c r="H22" s="31">
        <v>20</v>
      </c>
      <c r="I22" s="54">
        <f t="shared" si="0"/>
        <v>0</v>
      </c>
      <c r="J22" s="30">
        <f t="shared" si="1"/>
        <v>0</v>
      </c>
    </row>
    <row r="23" spans="4:10" ht="36" x14ac:dyDescent="0.25">
      <c r="D23" s="7" t="s">
        <v>25</v>
      </c>
      <c r="E23" s="1">
        <v>4305</v>
      </c>
      <c r="F23" s="2">
        <v>0</v>
      </c>
      <c r="G23" s="2">
        <v>0</v>
      </c>
      <c r="H23" s="31">
        <v>20</v>
      </c>
      <c r="I23" s="54">
        <f t="shared" si="0"/>
        <v>0</v>
      </c>
      <c r="J23" s="30">
        <f t="shared" si="1"/>
        <v>0</v>
      </c>
    </row>
    <row r="24" spans="4:10" ht="36" x14ac:dyDescent="0.25">
      <c r="D24" s="7" t="s">
        <v>27</v>
      </c>
      <c r="E24" s="1">
        <v>149</v>
      </c>
      <c r="F24" s="2">
        <v>1</v>
      </c>
      <c r="G24" s="2">
        <v>0.3</v>
      </c>
      <c r="H24" s="31">
        <v>20</v>
      </c>
      <c r="I24" s="54">
        <f t="shared" si="0"/>
        <v>40</v>
      </c>
      <c r="J24" s="30">
        <f t="shared" si="1"/>
        <v>5960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34">
        <v>20</v>
      </c>
      <c r="I25" s="56">
        <f t="shared" si="0"/>
        <v>0</v>
      </c>
      <c r="J25" s="36">
        <f t="shared" si="1"/>
        <v>0</v>
      </c>
    </row>
    <row r="26" spans="4:10" x14ac:dyDescent="0.25">
      <c r="I26" s="39"/>
      <c r="J26" s="38">
        <f>SUM(J5:J25)</f>
        <v>553666.66666666674</v>
      </c>
    </row>
  </sheetData>
  <mergeCells count="1">
    <mergeCell ref="D2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AH30"/>
  <sheetViews>
    <sheetView zoomScale="90" zoomScaleNormal="90" workbookViewId="0">
      <selection activeCell="D14" sqref="D14"/>
    </sheetView>
  </sheetViews>
  <sheetFormatPr defaultRowHeight="15" x14ac:dyDescent="0.25"/>
  <cols>
    <col min="4" max="4" width="27.140625" customWidth="1"/>
    <col min="6" max="6" width="12.5703125" customWidth="1"/>
    <col min="8" max="8" width="11.85546875" customWidth="1"/>
    <col min="9" max="9" width="10" bestFit="1" customWidth="1"/>
    <col min="10" max="10" width="11.140625" customWidth="1"/>
    <col min="11" max="11" width="10.85546875" bestFit="1" customWidth="1"/>
  </cols>
  <sheetData>
    <row r="1" spans="4:34" x14ac:dyDescent="0.25">
      <c r="K1" s="28" t="s">
        <v>73</v>
      </c>
    </row>
    <row r="2" spans="4:34" x14ac:dyDescent="0.25">
      <c r="D2" s="66" t="s">
        <v>51</v>
      </c>
      <c r="E2" s="66"/>
      <c r="F2" s="66"/>
      <c r="G2" s="66"/>
      <c r="H2" s="66"/>
      <c r="I2" s="66"/>
      <c r="J2" s="66"/>
      <c r="K2" s="66"/>
    </row>
    <row r="3" spans="4:34" ht="15.75" thickBot="1" x14ac:dyDescent="0.3"/>
    <row r="4" spans="4:34" ht="57" customHeight="1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34" x14ac:dyDescent="0.25">
      <c r="D5" s="4" t="s">
        <v>8</v>
      </c>
      <c r="E5" s="5">
        <v>44</v>
      </c>
      <c r="F5" s="6">
        <v>0</v>
      </c>
      <c r="G5" s="6">
        <f>E5*F5</f>
        <v>0</v>
      </c>
      <c r="H5" s="6">
        <v>97</v>
      </c>
      <c r="I5" s="6">
        <f>H5*E5</f>
        <v>4268</v>
      </c>
      <c r="J5" s="21">
        <f>G5*I27</f>
        <v>0</v>
      </c>
      <c r="K5" s="50">
        <f>J5/E5</f>
        <v>0</v>
      </c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4:34" ht="30" customHeight="1" x14ac:dyDescent="0.25">
      <c r="D6" s="7" t="s">
        <v>9</v>
      </c>
      <c r="E6" s="1">
        <v>148</v>
      </c>
      <c r="F6" s="2">
        <v>2</v>
      </c>
      <c r="G6" s="2">
        <f>E6*F6</f>
        <v>296</v>
      </c>
      <c r="H6" s="2">
        <v>97</v>
      </c>
      <c r="I6" s="2">
        <f>H6*E6</f>
        <v>14356</v>
      </c>
      <c r="J6" s="17">
        <f>G6*$I$27</f>
        <v>13774.451866970825</v>
      </c>
      <c r="K6" s="57">
        <f>J6/E6</f>
        <v>93.070620722775843</v>
      </c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</row>
    <row r="7" spans="4:34" ht="24.75" customHeight="1" x14ac:dyDescent="0.25">
      <c r="D7" s="7" t="s">
        <v>10</v>
      </c>
      <c r="E7" s="1">
        <v>41</v>
      </c>
      <c r="F7" s="2">
        <v>2</v>
      </c>
      <c r="G7" s="2">
        <f t="shared" ref="G7:G25" si="0">E7*F7</f>
        <v>82</v>
      </c>
      <c r="H7" s="2">
        <v>97</v>
      </c>
      <c r="I7" s="2">
        <f t="shared" ref="I7:I25" si="1">H7*E7</f>
        <v>3977</v>
      </c>
      <c r="J7" s="17">
        <f t="shared" ref="J7:J25" si="2">G7*$I$27</f>
        <v>3815.8954496338097</v>
      </c>
      <c r="K7" s="57">
        <f t="shared" ref="K7:K25" si="3">J7/E7</f>
        <v>93.070620722775843</v>
      </c>
      <c r="M7" s="62"/>
    </row>
    <row r="8" spans="4:34" ht="43.5" customHeight="1" x14ac:dyDescent="0.25">
      <c r="D8" s="7" t="s">
        <v>11</v>
      </c>
      <c r="E8" s="1">
        <v>114</v>
      </c>
      <c r="F8" s="2">
        <v>3</v>
      </c>
      <c r="G8" s="2">
        <f t="shared" si="0"/>
        <v>342</v>
      </c>
      <c r="H8" s="2">
        <v>97</v>
      </c>
      <c r="I8" s="2">
        <f t="shared" si="1"/>
        <v>11058</v>
      </c>
      <c r="J8" s="17">
        <f t="shared" si="2"/>
        <v>15915.07614359467</v>
      </c>
      <c r="K8" s="57">
        <f t="shared" si="3"/>
        <v>139.60593108416376</v>
      </c>
      <c r="M8" s="62"/>
    </row>
    <row r="9" spans="4:34" ht="63.75" customHeight="1" x14ac:dyDescent="0.25">
      <c r="D9" s="7" t="s">
        <v>12</v>
      </c>
      <c r="E9" s="1">
        <v>441</v>
      </c>
      <c r="F9" s="49">
        <v>4</v>
      </c>
      <c r="G9" s="2">
        <f t="shared" si="0"/>
        <v>1764</v>
      </c>
      <c r="H9" s="2">
        <v>97</v>
      </c>
      <c r="I9" s="2">
        <f t="shared" si="1"/>
        <v>42777</v>
      </c>
      <c r="J9" s="17">
        <f t="shared" si="2"/>
        <v>82088.287477488295</v>
      </c>
      <c r="K9" s="57">
        <f t="shared" si="3"/>
        <v>186.14124144555169</v>
      </c>
      <c r="M9" s="62"/>
    </row>
    <row r="10" spans="4:34" ht="48.75" customHeight="1" x14ac:dyDescent="0.25">
      <c r="D10" s="7" t="s">
        <v>13</v>
      </c>
      <c r="E10" s="1">
        <v>177</v>
      </c>
      <c r="F10" s="2">
        <v>4</v>
      </c>
      <c r="G10" s="2">
        <f t="shared" si="0"/>
        <v>708</v>
      </c>
      <c r="H10" s="2">
        <v>97</v>
      </c>
      <c r="I10" s="2">
        <f t="shared" si="1"/>
        <v>17169</v>
      </c>
      <c r="J10" s="17">
        <f t="shared" si="2"/>
        <v>32946.99973586265</v>
      </c>
      <c r="K10" s="57">
        <f t="shared" si="3"/>
        <v>186.14124144555169</v>
      </c>
      <c r="M10" s="62"/>
    </row>
    <row r="11" spans="4:34" ht="33" customHeight="1" x14ac:dyDescent="0.25">
      <c r="D11" s="7" t="s">
        <v>14</v>
      </c>
      <c r="E11" s="1">
        <v>1740</v>
      </c>
      <c r="F11" s="2">
        <v>3</v>
      </c>
      <c r="G11" s="2">
        <f t="shared" si="0"/>
        <v>5220</v>
      </c>
      <c r="H11" s="2">
        <v>97</v>
      </c>
      <c r="I11" s="2">
        <f t="shared" si="1"/>
        <v>168780</v>
      </c>
      <c r="J11" s="17">
        <f t="shared" si="2"/>
        <v>242914.32008644496</v>
      </c>
      <c r="K11" s="57">
        <f t="shared" si="3"/>
        <v>139.60593108416376</v>
      </c>
      <c r="M11" s="62"/>
    </row>
    <row r="12" spans="4:34" ht="46.5" customHeight="1" x14ac:dyDescent="0.25">
      <c r="D12" s="8" t="s">
        <v>15</v>
      </c>
      <c r="E12" s="3">
        <v>0</v>
      </c>
      <c r="F12" s="2">
        <v>4</v>
      </c>
      <c r="G12" s="2">
        <f t="shared" si="0"/>
        <v>0</v>
      </c>
      <c r="H12" s="2">
        <v>97</v>
      </c>
      <c r="I12" s="2">
        <f t="shared" si="1"/>
        <v>0</v>
      </c>
      <c r="J12" s="17">
        <f t="shared" si="2"/>
        <v>0</v>
      </c>
      <c r="K12" s="57">
        <v>0</v>
      </c>
      <c r="M12" s="62"/>
    </row>
    <row r="13" spans="4:34" ht="66" customHeight="1" x14ac:dyDescent="0.25">
      <c r="D13" s="7" t="s">
        <v>16</v>
      </c>
      <c r="E13" s="1">
        <v>29584</v>
      </c>
      <c r="F13" s="2">
        <v>1</v>
      </c>
      <c r="G13" s="2">
        <f t="shared" si="0"/>
        <v>29584</v>
      </c>
      <c r="H13" s="2">
        <v>97</v>
      </c>
      <c r="I13" s="2">
        <f t="shared" si="1"/>
        <v>2869648</v>
      </c>
      <c r="J13" s="17">
        <f t="shared" si="2"/>
        <v>1376700.6217313004</v>
      </c>
      <c r="K13" s="57">
        <f t="shared" si="3"/>
        <v>46.535310361387928</v>
      </c>
      <c r="M13" s="62"/>
    </row>
    <row r="14" spans="4:34" ht="33" customHeight="1" x14ac:dyDescent="0.25">
      <c r="D14" s="7" t="s">
        <v>84</v>
      </c>
      <c r="E14" s="1">
        <v>1897</v>
      </c>
      <c r="F14" s="2">
        <v>2</v>
      </c>
      <c r="G14" s="2">
        <f t="shared" si="0"/>
        <v>3794</v>
      </c>
      <c r="H14" s="2">
        <v>97</v>
      </c>
      <c r="I14" s="2">
        <f t="shared" si="1"/>
        <v>184009</v>
      </c>
      <c r="J14" s="17">
        <f t="shared" si="2"/>
        <v>176554.96751110579</v>
      </c>
      <c r="K14" s="57">
        <f t="shared" si="3"/>
        <v>93.070620722775857</v>
      </c>
      <c r="M14" s="62"/>
    </row>
    <row r="15" spans="4:34" ht="44.25" customHeight="1" x14ac:dyDescent="0.25">
      <c r="D15" s="7" t="s">
        <v>17</v>
      </c>
      <c r="E15" s="1">
        <v>1130</v>
      </c>
      <c r="F15" s="2">
        <v>4</v>
      </c>
      <c r="G15" s="2">
        <f t="shared" si="0"/>
        <v>4520</v>
      </c>
      <c r="H15" s="2">
        <v>97</v>
      </c>
      <c r="I15" s="2">
        <f t="shared" si="1"/>
        <v>109610</v>
      </c>
      <c r="J15" s="17">
        <f t="shared" si="2"/>
        <v>210339.60283347341</v>
      </c>
      <c r="K15" s="57">
        <f t="shared" si="3"/>
        <v>186.14124144555169</v>
      </c>
      <c r="M15" s="62"/>
    </row>
    <row r="16" spans="4:34" ht="29.25" customHeight="1" x14ac:dyDescent="0.25">
      <c r="D16" s="7" t="s">
        <v>18</v>
      </c>
      <c r="E16" s="1">
        <v>1234</v>
      </c>
      <c r="F16" s="2">
        <v>3</v>
      </c>
      <c r="G16" s="2">
        <f t="shared" si="0"/>
        <v>3702</v>
      </c>
      <c r="H16" s="2">
        <v>97</v>
      </c>
      <c r="I16" s="2">
        <f t="shared" si="1"/>
        <v>119698</v>
      </c>
      <c r="J16" s="17">
        <f t="shared" si="2"/>
        <v>172273.71895785807</v>
      </c>
      <c r="K16" s="57">
        <f t="shared" si="3"/>
        <v>139.60593108416376</v>
      </c>
      <c r="M16" s="62"/>
    </row>
    <row r="17" spans="4:13" ht="31.5" customHeight="1" x14ac:dyDescent="0.25">
      <c r="D17" s="7" t="s">
        <v>19</v>
      </c>
      <c r="E17" s="1">
        <v>330</v>
      </c>
      <c r="F17" s="2">
        <v>3</v>
      </c>
      <c r="G17" s="2">
        <f t="shared" si="0"/>
        <v>990</v>
      </c>
      <c r="H17" s="2">
        <v>97</v>
      </c>
      <c r="I17" s="2">
        <f t="shared" si="1"/>
        <v>32010</v>
      </c>
      <c r="J17" s="17">
        <f t="shared" si="2"/>
        <v>46069.95725777404</v>
      </c>
      <c r="K17" s="57">
        <f t="shared" si="3"/>
        <v>139.60593108416376</v>
      </c>
      <c r="M17" s="62"/>
    </row>
    <row r="18" spans="4:13" ht="31.5" customHeight="1" x14ac:dyDescent="0.25">
      <c r="D18" s="7" t="s">
        <v>20</v>
      </c>
      <c r="E18" s="1">
        <v>3337</v>
      </c>
      <c r="F18" s="2">
        <v>4</v>
      </c>
      <c r="G18" s="2">
        <f t="shared" si="0"/>
        <v>13348</v>
      </c>
      <c r="H18" s="2">
        <v>97</v>
      </c>
      <c r="I18" s="2">
        <f t="shared" si="1"/>
        <v>323689</v>
      </c>
      <c r="J18" s="17">
        <f t="shared" si="2"/>
        <v>621153.32270380598</v>
      </c>
      <c r="K18" s="57">
        <f t="shared" si="3"/>
        <v>186.14124144555169</v>
      </c>
      <c r="M18" s="62"/>
    </row>
    <row r="19" spans="4:13" ht="24.75" customHeight="1" x14ac:dyDescent="0.25">
      <c r="D19" s="7" t="s">
        <v>21</v>
      </c>
      <c r="E19" s="1">
        <v>627</v>
      </c>
      <c r="F19" s="2">
        <v>3</v>
      </c>
      <c r="G19" s="2">
        <f t="shared" si="0"/>
        <v>1881</v>
      </c>
      <c r="H19" s="2">
        <v>97</v>
      </c>
      <c r="I19" s="2">
        <f t="shared" si="1"/>
        <v>60819</v>
      </c>
      <c r="J19" s="17">
        <f t="shared" si="2"/>
        <v>87532.918789770687</v>
      </c>
      <c r="K19" s="57">
        <f t="shared" si="3"/>
        <v>139.60593108416379</v>
      </c>
      <c r="M19" s="62"/>
    </row>
    <row r="20" spans="4:13" ht="56.25" customHeight="1" x14ac:dyDescent="0.25">
      <c r="D20" s="7" t="s">
        <v>22</v>
      </c>
      <c r="E20" s="1">
        <v>10246</v>
      </c>
      <c r="F20" s="2">
        <v>4</v>
      </c>
      <c r="G20" s="2">
        <f t="shared" si="0"/>
        <v>40984</v>
      </c>
      <c r="H20" s="2">
        <v>97</v>
      </c>
      <c r="I20" s="2">
        <f t="shared" si="1"/>
        <v>993862</v>
      </c>
      <c r="J20" s="17">
        <f t="shared" si="2"/>
        <v>1907203.1598511226</v>
      </c>
      <c r="K20" s="57">
        <f t="shared" si="3"/>
        <v>186.14124144555169</v>
      </c>
      <c r="M20" s="62"/>
    </row>
    <row r="21" spans="4:13" ht="24" customHeight="1" x14ac:dyDescent="0.25">
      <c r="D21" s="7" t="s">
        <v>23</v>
      </c>
      <c r="E21" s="1">
        <v>4305</v>
      </c>
      <c r="F21" s="2">
        <v>2</v>
      </c>
      <c r="G21" s="2">
        <f t="shared" si="0"/>
        <v>8610</v>
      </c>
      <c r="H21" s="2">
        <v>97</v>
      </c>
      <c r="I21" s="2">
        <f t="shared" si="1"/>
        <v>417585</v>
      </c>
      <c r="J21" s="17">
        <f t="shared" si="2"/>
        <v>400669.02221154998</v>
      </c>
      <c r="K21" s="57">
        <f t="shared" si="3"/>
        <v>93.070620722775843</v>
      </c>
      <c r="M21" s="62"/>
    </row>
    <row r="22" spans="4:13" ht="22.5" customHeight="1" x14ac:dyDescent="0.25">
      <c r="D22" s="7" t="s">
        <v>24</v>
      </c>
      <c r="E22" s="1">
        <v>57</v>
      </c>
      <c r="F22" s="2">
        <v>3</v>
      </c>
      <c r="G22" s="2">
        <f t="shared" si="0"/>
        <v>171</v>
      </c>
      <c r="H22" s="2">
        <v>97</v>
      </c>
      <c r="I22" s="2">
        <f t="shared" si="1"/>
        <v>5529</v>
      </c>
      <c r="J22" s="17">
        <f t="shared" si="2"/>
        <v>7957.5380717973349</v>
      </c>
      <c r="K22" s="57">
        <f t="shared" si="3"/>
        <v>139.60593108416376</v>
      </c>
      <c r="M22" s="62"/>
    </row>
    <row r="23" spans="4:13" ht="44.25" customHeight="1" x14ac:dyDescent="0.25">
      <c r="D23" s="7" t="s">
        <v>25</v>
      </c>
      <c r="E23" s="1">
        <v>4305</v>
      </c>
      <c r="F23" s="2">
        <v>2</v>
      </c>
      <c r="G23" s="2">
        <f t="shared" si="0"/>
        <v>8610</v>
      </c>
      <c r="H23" s="2">
        <v>97</v>
      </c>
      <c r="I23" s="2">
        <f t="shared" si="1"/>
        <v>417585</v>
      </c>
      <c r="J23" s="17">
        <f t="shared" si="2"/>
        <v>400669.02221154998</v>
      </c>
      <c r="K23" s="57">
        <f t="shared" si="3"/>
        <v>93.070620722775843</v>
      </c>
      <c r="M23" s="62"/>
    </row>
    <row r="24" spans="4:13" ht="40.5" customHeight="1" x14ac:dyDescent="0.25">
      <c r="D24" s="7" t="s">
        <v>27</v>
      </c>
      <c r="E24" s="1">
        <v>149</v>
      </c>
      <c r="F24" s="2">
        <v>2</v>
      </c>
      <c r="G24" s="2">
        <f t="shared" si="0"/>
        <v>298</v>
      </c>
      <c r="H24" s="2">
        <v>97</v>
      </c>
      <c r="I24" s="2">
        <f t="shared" si="1"/>
        <v>14453</v>
      </c>
      <c r="J24" s="17">
        <f t="shared" si="2"/>
        <v>13867.522487693601</v>
      </c>
      <c r="K24" s="57">
        <f t="shared" si="3"/>
        <v>93.070620722775843</v>
      </c>
      <c r="M24" s="62"/>
    </row>
    <row r="25" spans="4:13" ht="45.75" customHeight="1" thickBot="1" x14ac:dyDescent="0.3">
      <c r="D25" s="9" t="s">
        <v>26</v>
      </c>
      <c r="E25" s="10">
        <v>31</v>
      </c>
      <c r="F25" s="11">
        <v>1</v>
      </c>
      <c r="G25" s="11">
        <f t="shared" si="0"/>
        <v>31</v>
      </c>
      <c r="H25" s="11">
        <v>97</v>
      </c>
      <c r="I25" s="11">
        <f t="shared" si="1"/>
        <v>3007</v>
      </c>
      <c r="J25" s="23">
        <f t="shared" si="2"/>
        <v>1442.5946212030256</v>
      </c>
      <c r="K25" s="58">
        <f t="shared" si="3"/>
        <v>46.535310361387921</v>
      </c>
      <c r="M25" s="62"/>
    </row>
    <row r="26" spans="4:13" x14ac:dyDescent="0.25">
      <c r="E26" s="12">
        <f>SUM(E5:E25)</f>
        <v>59937</v>
      </c>
      <c r="F26" s="12"/>
      <c r="G26" s="12">
        <f t="shared" ref="G26" si="4">SUM(G5:G25)</f>
        <v>124935</v>
      </c>
      <c r="H26" s="12"/>
      <c r="I26" s="12">
        <f t="shared" ref="I26" si="5">SUM(I5:I25)</f>
        <v>5813889</v>
      </c>
      <c r="J26" s="45">
        <f>SUM(J5:J25)</f>
        <v>5813889</v>
      </c>
      <c r="K26" s="12"/>
      <c r="M26" s="62"/>
    </row>
    <row r="27" spans="4:13" x14ac:dyDescent="0.25">
      <c r="H27" s="43" t="s">
        <v>28</v>
      </c>
      <c r="I27" s="44">
        <f>I26/G26</f>
        <v>46.535310361387921</v>
      </c>
    </row>
    <row r="30" spans="4:13" x14ac:dyDescent="0.25">
      <c r="F30">
        <f>SUM(F5:F29)</f>
        <v>56</v>
      </c>
    </row>
  </sheetData>
  <mergeCells count="1">
    <mergeCell ref="D2:K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1.28515625" bestFit="1" customWidth="1"/>
    <col min="10" max="10" width="10.85546875" bestFit="1" customWidth="1"/>
  </cols>
  <sheetData>
    <row r="1" spans="4:10" x14ac:dyDescent="0.25">
      <c r="J1" s="28" t="s">
        <v>74</v>
      </c>
    </row>
    <row r="2" spans="4:10" x14ac:dyDescent="0.25">
      <c r="D2" s="66" t="s">
        <v>52</v>
      </c>
      <c r="E2" s="66"/>
      <c r="F2" s="66"/>
      <c r="G2" s="66"/>
      <c r="H2" s="66"/>
      <c r="I2" s="66"/>
      <c r="J2" s="66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32</v>
      </c>
      <c r="H4" s="15" t="s">
        <v>33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v>0</v>
      </c>
      <c r="H5" s="21">
        <v>0</v>
      </c>
      <c r="I5" s="6">
        <f>E5*G5*H5</f>
        <v>0</v>
      </c>
      <c r="J5" s="50">
        <f>I5/E5</f>
        <v>0</v>
      </c>
    </row>
    <row r="6" spans="4:10" x14ac:dyDescent="0.25">
      <c r="D6" s="7" t="s">
        <v>9</v>
      </c>
      <c r="E6" s="1">
        <v>148</v>
      </c>
      <c r="F6" s="2">
        <v>0</v>
      </c>
      <c r="G6" s="2">
        <v>0</v>
      </c>
      <c r="H6" s="17">
        <v>0</v>
      </c>
      <c r="I6" s="24">
        <f>E6*G6*H6</f>
        <v>0</v>
      </c>
      <c r="J6" s="51">
        <f>I6/E6</f>
        <v>0</v>
      </c>
    </row>
    <row r="7" spans="4:10" x14ac:dyDescent="0.25">
      <c r="D7" s="7" t="s">
        <v>10</v>
      </c>
      <c r="E7" s="1">
        <v>41</v>
      </c>
      <c r="F7" s="2">
        <v>0</v>
      </c>
      <c r="G7" s="2">
        <v>0</v>
      </c>
      <c r="H7" s="17">
        <v>0</v>
      </c>
      <c r="I7" s="24">
        <f t="shared" ref="I7:I25" si="0">E7*G7*H7</f>
        <v>0</v>
      </c>
      <c r="J7" s="51">
        <f t="shared" ref="J7:J25" si="1">I7/E7</f>
        <v>0</v>
      </c>
    </row>
    <row r="8" spans="4:10" ht="36" x14ac:dyDescent="0.25">
      <c r="D8" s="7" t="s">
        <v>11</v>
      </c>
      <c r="E8" s="1">
        <v>114</v>
      </c>
      <c r="F8" s="2">
        <v>0</v>
      </c>
      <c r="G8" s="2">
        <v>0</v>
      </c>
      <c r="H8" s="17">
        <v>0</v>
      </c>
      <c r="I8" s="24">
        <f t="shared" si="0"/>
        <v>0</v>
      </c>
      <c r="J8" s="51">
        <f t="shared" si="1"/>
        <v>0</v>
      </c>
    </row>
    <row r="9" spans="4:10" ht="60" x14ac:dyDescent="0.25">
      <c r="D9" s="7" t="s">
        <v>12</v>
      </c>
      <c r="E9" s="1">
        <v>441</v>
      </c>
      <c r="F9" s="2">
        <v>1</v>
      </c>
      <c r="G9" s="2">
        <v>80</v>
      </c>
      <c r="H9" s="17">
        <v>59.25</v>
      </c>
      <c r="I9" s="24">
        <f t="shared" si="0"/>
        <v>2090340</v>
      </c>
      <c r="J9" s="51">
        <f t="shared" si="1"/>
        <v>4740</v>
      </c>
    </row>
    <row r="10" spans="4:10" ht="36" x14ac:dyDescent="0.25">
      <c r="D10" s="7" t="s">
        <v>13</v>
      </c>
      <c r="E10" s="1">
        <v>177</v>
      </c>
      <c r="F10" s="2">
        <v>1</v>
      </c>
      <c r="G10" s="2">
        <v>33</v>
      </c>
      <c r="H10" s="17">
        <v>38.880000000000003</v>
      </c>
      <c r="I10" s="24">
        <f t="shared" si="0"/>
        <v>227098.08000000002</v>
      </c>
      <c r="J10" s="51">
        <f t="shared" si="1"/>
        <v>1283.0400000000002</v>
      </c>
    </row>
    <row r="11" spans="4:10" ht="24" x14ac:dyDescent="0.25">
      <c r="D11" s="7" t="s">
        <v>14</v>
      </c>
      <c r="E11" s="1">
        <v>1740</v>
      </c>
      <c r="F11" s="2">
        <v>0</v>
      </c>
      <c r="G11" s="2">
        <v>0</v>
      </c>
      <c r="H11" s="17">
        <v>0</v>
      </c>
      <c r="I11" s="24">
        <f t="shared" si="0"/>
        <v>0</v>
      </c>
      <c r="J11" s="51">
        <f t="shared" si="1"/>
        <v>0</v>
      </c>
    </row>
    <row r="12" spans="4:10" ht="36" x14ac:dyDescent="0.25">
      <c r="D12" s="8" t="s">
        <v>15</v>
      </c>
      <c r="E12" s="3">
        <v>0</v>
      </c>
      <c r="F12" s="2">
        <v>2</v>
      </c>
      <c r="G12" s="2">
        <v>33</v>
      </c>
      <c r="H12" s="17">
        <v>38.880000000000003</v>
      </c>
      <c r="I12" s="24">
        <f t="shared" si="0"/>
        <v>0</v>
      </c>
      <c r="J12" s="51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v>0</v>
      </c>
      <c r="I13" s="24">
        <f t="shared" si="0"/>
        <v>0</v>
      </c>
      <c r="J13" s="51">
        <f t="shared" si="1"/>
        <v>0</v>
      </c>
    </row>
    <row r="14" spans="4:10" ht="24" x14ac:dyDescent="0.25">
      <c r="D14" s="7" t="s">
        <v>84</v>
      </c>
      <c r="E14" s="1">
        <v>1897</v>
      </c>
      <c r="F14" s="2">
        <v>0</v>
      </c>
      <c r="G14" s="2">
        <v>0</v>
      </c>
      <c r="H14" s="17">
        <f t="shared" ref="H14:H25" si="2">H13</f>
        <v>0</v>
      </c>
      <c r="I14" s="24">
        <f t="shared" si="0"/>
        <v>0</v>
      </c>
      <c r="J14" s="51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0</v>
      </c>
      <c r="G15" s="2">
        <v>0</v>
      </c>
      <c r="H15" s="17">
        <f t="shared" si="2"/>
        <v>0</v>
      </c>
      <c r="I15" s="24">
        <f t="shared" si="0"/>
        <v>0</v>
      </c>
      <c r="J15" s="51">
        <f t="shared" si="1"/>
        <v>0</v>
      </c>
    </row>
    <row r="16" spans="4:10" ht="24" x14ac:dyDescent="0.25">
      <c r="D16" s="7" t="s">
        <v>18</v>
      </c>
      <c r="E16" s="1">
        <v>1234</v>
      </c>
      <c r="F16" s="2">
        <v>0</v>
      </c>
      <c r="G16" s="2">
        <v>0</v>
      </c>
      <c r="H16" s="17">
        <f t="shared" si="2"/>
        <v>0</v>
      </c>
      <c r="I16" s="24">
        <f t="shared" si="0"/>
        <v>0</v>
      </c>
      <c r="J16" s="51">
        <f t="shared" si="1"/>
        <v>0</v>
      </c>
    </row>
    <row r="17" spans="4:10" ht="24" x14ac:dyDescent="0.25">
      <c r="D17" s="7" t="s">
        <v>19</v>
      </c>
      <c r="E17" s="1">
        <v>330</v>
      </c>
      <c r="F17" s="2">
        <v>0</v>
      </c>
      <c r="G17" s="2">
        <v>0</v>
      </c>
      <c r="H17" s="17">
        <f t="shared" si="2"/>
        <v>0</v>
      </c>
      <c r="I17" s="24">
        <f t="shared" si="0"/>
        <v>0</v>
      </c>
      <c r="J17" s="51">
        <f t="shared" si="1"/>
        <v>0</v>
      </c>
    </row>
    <row r="18" spans="4:10" ht="24" x14ac:dyDescent="0.25">
      <c r="D18" s="7" t="s">
        <v>20</v>
      </c>
      <c r="E18" s="1">
        <v>3337</v>
      </c>
      <c r="F18" s="2">
        <v>0</v>
      </c>
      <c r="G18" s="2">
        <v>0</v>
      </c>
      <c r="H18" s="17">
        <f t="shared" si="2"/>
        <v>0</v>
      </c>
      <c r="I18" s="24">
        <f t="shared" si="0"/>
        <v>0</v>
      </c>
      <c r="J18" s="51">
        <f t="shared" si="1"/>
        <v>0</v>
      </c>
    </row>
    <row r="19" spans="4:10" x14ac:dyDescent="0.25">
      <c r="D19" s="7" t="s">
        <v>21</v>
      </c>
      <c r="E19" s="1">
        <v>627</v>
      </c>
      <c r="F19" s="2">
        <v>0</v>
      </c>
      <c r="G19" s="2">
        <v>0</v>
      </c>
      <c r="H19" s="17">
        <f t="shared" si="2"/>
        <v>0</v>
      </c>
      <c r="I19" s="24">
        <f t="shared" si="0"/>
        <v>0</v>
      </c>
      <c r="J19" s="51">
        <f t="shared" si="1"/>
        <v>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17">
        <f t="shared" si="2"/>
        <v>0</v>
      </c>
      <c r="I20" s="24">
        <f t="shared" si="0"/>
        <v>0</v>
      </c>
      <c r="J20" s="51">
        <f t="shared" si="1"/>
        <v>0</v>
      </c>
    </row>
    <row r="21" spans="4:10" x14ac:dyDescent="0.25">
      <c r="D21" s="7" t="s">
        <v>23</v>
      </c>
      <c r="E21" s="1">
        <v>4305</v>
      </c>
      <c r="F21" s="2">
        <v>0</v>
      </c>
      <c r="G21" s="2">
        <v>0</v>
      </c>
      <c r="H21" s="17">
        <f t="shared" si="2"/>
        <v>0</v>
      </c>
      <c r="I21" s="24">
        <f t="shared" si="0"/>
        <v>0</v>
      </c>
      <c r="J21" s="51">
        <f t="shared" si="1"/>
        <v>0</v>
      </c>
    </row>
    <row r="22" spans="4:10" x14ac:dyDescent="0.25">
      <c r="D22" s="7" t="s">
        <v>24</v>
      </c>
      <c r="E22" s="1">
        <v>57</v>
      </c>
      <c r="F22" s="2">
        <v>0</v>
      </c>
      <c r="G22" s="2">
        <v>0</v>
      </c>
      <c r="H22" s="17">
        <f t="shared" si="2"/>
        <v>0</v>
      </c>
      <c r="I22" s="24">
        <f t="shared" si="0"/>
        <v>0</v>
      </c>
      <c r="J22" s="51">
        <f t="shared" si="1"/>
        <v>0</v>
      </c>
    </row>
    <row r="23" spans="4:10" ht="36" x14ac:dyDescent="0.25">
      <c r="D23" s="7" t="s">
        <v>25</v>
      </c>
      <c r="E23" s="1">
        <v>4305</v>
      </c>
      <c r="F23" s="2">
        <v>0</v>
      </c>
      <c r="G23" s="2">
        <v>0</v>
      </c>
      <c r="H23" s="17">
        <f t="shared" si="2"/>
        <v>0</v>
      </c>
      <c r="I23" s="24">
        <f t="shared" si="0"/>
        <v>0</v>
      </c>
      <c r="J23" s="51">
        <f t="shared" si="1"/>
        <v>0</v>
      </c>
    </row>
    <row r="24" spans="4:10" ht="36" x14ac:dyDescent="0.25">
      <c r="D24" s="7" t="s">
        <v>27</v>
      </c>
      <c r="E24" s="1">
        <v>149</v>
      </c>
      <c r="F24" s="2">
        <v>0</v>
      </c>
      <c r="G24" s="2">
        <v>0</v>
      </c>
      <c r="H24" s="17">
        <f t="shared" si="2"/>
        <v>0</v>
      </c>
      <c r="I24" s="24">
        <f t="shared" si="0"/>
        <v>0</v>
      </c>
      <c r="J24" s="51">
        <f t="shared" si="1"/>
        <v>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23">
        <f t="shared" si="2"/>
        <v>0</v>
      </c>
      <c r="I25" s="42">
        <f t="shared" si="0"/>
        <v>0</v>
      </c>
      <c r="J25" s="52">
        <f t="shared" si="1"/>
        <v>0</v>
      </c>
    </row>
    <row r="26" spans="4:10" x14ac:dyDescent="0.25">
      <c r="I26" s="39">
        <f>SUM(I5:I25)</f>
        <v>2317438.08</v>
      </c>
    </row>
  </sheetData>
  <mergeCells count="1">
    <mergeCell ref="D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1.28515625" bestFit="1" customWidth="1"/>
    <col min="10" max="10" width="10.85546875" bestFit="1" customWidth="1"/>
  </cols>
  <sheetData>
    <row r="1" spans="4:10" x14ac:dyDescent="0.25">
      <c r="J1" s="28" t="s">
        <v>75</v>
      </c>
    </row>
    <row r="2" spans="4:10" x14ac:dyDescent="0.25">
      <c r="D2" s="66" t="s">
        <v>53</v>
      </c>
      <c r="E2" s="66"/>
      <c r="F2" s="66"/>
      <c r="G2" s="66"/>
      <c r="H2" s="66"/>
      <c r="I2" s="66"/>
      <c r="J2" s="66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32</v>
      </c>
      <c r="H4" s="15" t="s">
        <v>33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v>0</v>
      </c>
      <c r="H5" s="21">
        <v>0</v>
      </c>
      <c r="I5" s="6">
        <f>E5*G5*H5</f>
        <v>0</v>
      </c>
      <c r="J5" s="50">
        <f>I5/E5</f>
        <v>0</v>
      </c>
    </row>
    <row r="6" spans="4:10" x14ac:dyDescent="0.25">
      <c r="D6" s="7" t="s">
        <v>9</v>
      </c>
      <c r="E6" s="1">
        <v>148</v>
      </c>
      <c r="F6" s="2">
        <v>0</v>
      </c>
      <c r="G6" s="2">
        <v>0</v>
      </c>
      <c r="H6" s="17">
        <v>0</v>
      </c>
      <c r="I6" s="24">
        <f>E6*G6*H6</f>
        <v>0</v>
      </c>
      <c r="J6" s="51">
        <f>I6/E6</f>
        <v>0</v>
      </c>
    </row>
    <row r="7" spans="4:10" x14ac:dyDescent="0.25">
      <c r="D7" s="7" t="s">
        <v>10</v>
      </c>
      <c r="E7" s="1">
        <v>41</v>
      </c>
      <c r="F7" s="2">
        <v>0</v>
      </c>
      <c r="G7" s="2">
        <v>0</v>
      </c>
      <c r="H7" s="17">
        <v>0</v>
      </c>
      <c r="I7" s="24">
        <f t="shared" ref="I7:I25" si="0">E7*G7*H7</f>
        <v>0</v>
      </c>
      <c r="J7" s="51">
        <f t="shared" ref="J7:J25" si="1">I7/E7</f>
        <v>0</v>
      </c>
    </row>
    <row r="8" spans="4:10" ht="36" x14ac:dyDescent="0.25">
      <c r="D8" s="7" t="s">
        <v>11</v>
      </c>
      <c r="E8" s="1">
        <v>114</v>
      </c>
      <c r="F8" s="2">
        <v>0</v>
      </c>
      <c r="G8" s="2">
        <v>0</v>
      </c>
      <c r="H8" s="17">
        <v>0</v>
      </c>
      <c r="I8" s="24">
        <f t="shared" si="0"/>
        <v>0</v>
      </c>
      <c r="J8" s="51">
        <f t="shared" si="1"/>
        <v>0</v>
      </c>
    </row>
    <row r="9" spans="4:10" ht="60" x14ac:dyDescent="0.25">
      <c r="D9" s="7" t="s">
        <v>12</v>
      </c>
      <c r="E9" s="1">
        <v>441</v>
      </c>
      <c r="F9" s="2">
        <v>2</v>
      </c>
      <c r="G9" s="2">
        <v>30</v>
      </c>
      <c r="H9" s="17">
        <v>72.5</v>
      </c>
      <c r="I9" s="24">
        <f t="shared" si="0"/>
        <v>959175</v>
      </c>
      <c r="J9" s="51">
        <f t="shared" si="1"/>
        <v>2175</v>
      </c>
    </row>
    <row r="10" spans="4:10" ht="36" x14ac:dyDescent="0.25">
      <c r="D10" s="7" t="s">
        <v>13</v>
      </c>
      <c r="E10" s="1">
        <v>177</v>
      </c>
      <c r="F10" s="2">
        <v>2</v>
      </c>
      <c r="G10" s="2">
        <v>101</v>
      </c>
      <c r="H10" s="17">
        <v>62.5</v>
      </c>
      <c r="I10" s="24">
        <f t="shared" si="0"/>
        <v>1117312.5</v>
      </c>
      <c r="J10" s="51">
        <f t="shared" si="1"/>
        <v>6312.5</v>
      </c>
    </row>
    <row r="11" spans="4:10" ht="24" x14ac:dyDescent="0.25">
      <c r="D11" s="7" t="s">
        <v>14</v>
      </c>
      <c r="E11" s="1">
        <v>1740</v>
      </c>
      <c r="F11" s="2">
        <v>0</v>
      </c>
      <c r="G11" s="2">
        <v>0</v>
      </c>
      <c r="H11" s="17">
        <v>0</v>
      </c>
      <c r="I11" s="24">
        <f t="shared" si="0"/>
        <v>0</v>
      </c>
      <c r="J11" s="51">
        <f t="shared" si="1"/>
        <v>0</v>
      </c>
    </row>
    <row r="12" spans="4:10" ht="36" x14ac:dyDescent="0.25">
      <c r="D12" s="8" t="s">
        <v>15</v>
      </c>
      <c r="E12" s="3">
        <v>0</v>
      </c>
      <c r="F12" s="2">
        <v>2</v>
      </c>
      <c r="G12" s="2">
        <v>101</v>
      </c>
      <c r="H12" s="17">
        <v>62.5</v>
      </c>
      <c r="I12" s="24">
        <f t="shared" si="0"/>
        <v>0</v>
      </c>
      <c r="J12" s="51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v>0</v>
      </c>
      <c r="I13" s="24">
        <f t="shared" si="0"/>
        <v>0</v>
      </c>
      <c r="J13" s="51">
        <f t="shared" si="1"/>
        <v>0</v>
      </c>
    </row>
    <row r="14" spans="4:10" ht="24" x14ac:dyDescent="0.25">
      <c r="D14" s="7" t="s">
        <v>84</v>
      </c>
      <c r="E14" s="1">
        <v>1897</v>
      </c>
      <c r="F14" s="2">
        <v>0</v>
      </c>
      <c r="G14" s="2">
        <v>0</v>
      </c>
      <c r="H14" s="17">
        <f t="shared" ref="H14:H25" si="2">H13</f>
        <v>0</v>
      </c>
      <c r="I14" s="24">
        <f t="shared" si="0"/>
        <v>0</v>
      </c>
      <c r="J14" s="51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0</v>
      </c>
      <c r="G15" s="2">
        <v>0</v>
      </c>
      <c r="H15" s="17">
        <f t="shared" si="2"/>
        <v>0</v>
      </c>
      <c r="I15" s="24">
        <f t="shared" si="0"/>
        <v>0</v>
      </c>
      <c r="J15" s="51">
        <f t="shared" si="1"/>
        <v>0</v>
      </c>
    </row>
    <row r="16" spans="4:10" ht="24" x14ac:dyDescent="0.25">
      <c r="D16" s="7" t="s">
        <v>18</v>
      </c>
      <c r="E16" s="1">
        <v>1234</v>
      </c>
      <c r="F16" s="2">
        <v>0</v>
      </c>
      <c r="G16" s="2">
        <v>0</v>
      </c>
      <c r="H16" s="17">
        <f t="shared" si="2"/>
        <v>0</v>
      </c>
      <c r="I16" s="24">
        <f t="shared" si="0"/>
        <v>0</v>
      </c>
      <c r="J16" s="51">
        <f t="shared" si="1"/>
        <v>0</v>
      </c>
    </row>
    <row r="17" spans="4:10" ht="24" x14ac:dyDescent="0.25">
      <c r="D17" s="7" t="s">
        <v>19</v>
      </c>
      <c r="E17" s="1">
        <v>330</v>
      </c>
      <c r="F17" s="2">
        <v>0</v>
      </c>
      <c r="G17" s="2">
        <v>0</v>
      </c>
      <c r="H17" s="17">
        <f t="shared" si="2"/>
        <v>0</v>
      </c>
      <c r="I17" s="24">
        <f t="shared" si="0"/>
        <v>0</v>
      </c>
      <c r="J17" s="51">
        <f t="shared" si="1"/>
        <v>0</v>
      </c>
    </row>
    <row r="18" spans="4:10" ht="24" x14ac:dyDescent="0.25">
      <c r="D18" s="7" t="s">
        <v>20</v>
      </c>
      <c r="E18" s="1">
        <v>3337</v>
      </c>
      <c r="F18" s="2">
        <v>0</v>
      </c>
      <c r="G18" s="2">
        <v>0</v>
      </c>
      <c r="H18" s="17">
        <f t="shared" si="2"/>
        <v>0</v>
      </c>
      <c r="I18" s="24">
        <f t="shared" si="0"/>
        <v>0</v>
      </c>
      <c r="J18" s="51">
        <f t="shared" si="1"/>
        <v>0</v>
      </c>
    </row>
    <row r="19" spans="4:10" x14ac:dyDescent="0.25">
      <c r="D19" s="7" t="s">
        <v>21</v>
      </c>
      <c r="E19" s="1">
        <v>627</v>
      </c>
      <c r="F19" s="2">
        <v>0</v>
      </c>
      <c r="G19" s="2">
        <v>0</v>
      </c>
      <c r="H19" s="17">
        <f t="shared" si="2"/>
        <v>0</v>
      </c>
      <c r="I19" s="24">
        <f t="shared" si="0"/>
        <v>0</v>
      </c>
      <c r="J19" s="51">
        <f t="shared" si="1"/>
        <v>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17">
        <f t="shared" si="2"/>
        <v>0</v>
      </c>
      <c r="I20" s="24">
        <f t="shared" si="0"/>
        <v>0</v>
      </c>
      <c r="J20" s="51">
        <f t="shared" si="1"/>
        <v>0</v>
      </c>
    </row>
    <row r="21" spans="4:10" x14ac:dyDescent="0.25">
      <c r="D21" s="7" t="s">
        <v>23</v>
      </c>
      <c r="E21" s="1">
        <v>4305</v>
      </c>
      <c r="F21" s="2">
        <v>0</v>
      </c>
      <c r="G21" s="2">
        <v>0</v>
      </c>
      <c r="H21" s="17">
        <f t="shared" si="2"/>
        <v>0</v>
      </c>
      <c r="I21" s="24">
        <f t="shared" si="0"/>
        <v>0</v>
      </c>
      <c r="J21" s="51">
        <f t="shared" si="1"/>
        <v>0</v>
      </c>
    </row>
    <row r="22" spans="4:10" x14ac:dyDescent="0.25">
      <c r="D22" s="7" t="s">
        <v>24</v>
      </c>
      <c r="E22" s="1">
        <v>57</v>
      </c>
      <c r="F22" s="2">
        <v>0</v>
      </c>
      <c r="G22" s="2">
        <v>0</v>
      </c>
      <c r="H22" s="17">
        <f t="shared" si="2"/>
        <v>0</v>
      </c>
      <c r="I22" s="24">
        <f t="shared" si="0"/>
        <v>0</v>
      </c>
      <c r="J22" s="51">
        <f t="shared" si="1"/>
        <v>0</v>
      </c>
    </row>
    <row r="23" spans="4:10" ht="36" x14ac:dyDescent="0.25">
      <c r="D23" s="7" t="s">
        <v>25</v>
      </c>
      <c r="E23" s="1">
        <v>4305</v>
      </c>
      <c r="F23" s="2">
        <v>0</v>
      </c>
      <c r="G23" s="2">
        <v>0</v>
      </c>
      <c r="H23" s="17">
        <f t="shared" si="2"/>
        <v>0</v>
      </c>
      <c r="I23" s="24">
        <f t="shared" si="0"/>
        <v>0</v>
      </c>
      <c r="J23" s="51">
        <f t="shared" si="1"/>
        <v>0</v>
      </c>
    </row>
    <row r="24" spans="4:10" ht="36" x14ac:dyDescent="0.25">
      <c r="D24" s="7" t="s">
        <v>27</v>
      </c>
      <c r="E24" s="1">
        <v>149</v>
      </c>
      <c r="F24" s="2">
        <v>0</v>
      </c>
      <c r="G24" s="2">
        <v>0</v>
      </c>
      <c r="H24" s="17">
        <f t="shared" si="2"/>
        <v>0</v>
      </c>
      <c r="I24" s="24">
        <f t="shared" si="0"/>
        <v>0</v>
      </c>
      <c r="J24" s="51">
        <f t="shared" si="1"/>
        <v>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23">
        <f t="shared" si="2"/>
        <v>0</v>
      </c>
      <c r="I25" s="42">
        <f t="shared" si="0"/>
        <v>0</v>
      </c>
      <c r="J25" s="52">
        <f t="shared" si="1"/>
        <v>0</v>
      </c>
    </row>
    <row r="26" spans="4:10" x14ac:dyDescent="0.25">
      <c r="I26" s="39">
        <f>SUM(I5:I25)</f>
        <v>2076487.5</v>
      </c>
    </row>
  </sheetData>
  <mergeCells count="1">
    <mergeCell ref="D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D1:AH30"/>
  <sheetViews>
    <sheetView zoomScale="90" zoomScaleNormal="90"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4.140625" customWidth="1"/>
    <col min="11" max="11" width="10.85546875" bestFit="1" customWidth="1"/>
  </cols>
  <sheetData>
    <row r="1" spans="4:34" x14ac:dyDescent="0.25">
      <c r="K1" s="28" t="s">
        <v>76</v>
      </c>
    </row>
    <row r="2" spans="4:34" x14ac:dyDescent="0.25">
      <c r="D2" s="66" t="s">
        <v>54</v>
      </c>
      <c r="E2" s="66"/>
      <c r="F2" s="66"/>
      <c r="G2" s="66"/>
      <c r="H2" s="66"/>
      <c r="I2" s="66"/>
      <c r="J2" s="66"/>
    </row>
    <row r="3" spans="4:34" ht="15.75" thickBot="1" x14ac:dyDescent="0.3"/>
    <row r="4" spans="4:34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34" x14ac:dyDescent="0.25">
      <c r="D5" s="4" t="s">
        <v>8</v>
      </c>
      <c r="E5" s="5">
        <v>44</v>
      </c>
      <c r="F5" s="6">
        <v>3</v>
      </c>
      <c r="G5" s="6">
        <f>E5*F5</f>
        <v>132</v>
      </c>
      <c r="H5" s="6">
        <v>8145.79</v>
      </c>
      <c r="I5" s="6">
        <f>H5*E5</f>
        <v>358414.76</v>
      </c>
      <c r="J5" s="21">
        <f>G5*I27</f>
        <v>272474.59395229985</v>
      </c>
      <c r="K5" s="50">
        <f>J5/E5</f>
        <v>6192.604408006815</v>
      </c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4:34" x14ac:dyDescent="0.25">
      <c r="D6" s="7" t="s">
        <v>9</v>
      </c>
      <c r="E6" s="1">
        <v>148</v>
      </c>
      <c r="F6" s="2">
        <v>3</v>
      </c>
      <c r="G6" s="2">
        <f>E6*F6</f>
        <v>444</v>
      </c>
      <c r="H6" s="2">
        <f>H5</f>
        <v>8145.79</v>
      </c>
      <c r="I6" s="2">
        <f>H6*E6</f>
        <v>1205576.92</v>
      </c>
      <c r="J6" s="17">
        <f>G6*$I$27</f>
        <v>916505.45238500857</v>
      </c>
      <c r="K6" s="57">
        <f>J6/E6</f>
        <v>6192.604408006815</v>
      </c>
      <c r="M6" s="62"/>
    </row>
    <row r="7" spans="4:34" x14ac:dyDescent="0.25">
      <c r="D7" s="7" t="s">
        <v>10</v>
      </c>
      <c r="E7" s="1">
        <v>41</v>
      </c>
      <c r="F7" s="2">
        <v>4</v>
      </c>
      <c r="G7" s="2">
        <f t="shared" ref="G7:G25" si="0">E7*F7</f>
        <v>164</v>
      </c>
      <c r="H7" s="2">
        <f t="shared" ref="H7:H25" si="1">H6</f>
        <v>8145.79</v>
      </c>
      <c r="I7" s="2">
        <f t="shared" ref="I7:I25" si="2">H7*E7</f>
        <v>333977.39</v>
      </c>
      <c r="J7" s="17">
        <f t="shared" ref="J7:J25" si="3">G7*$I$27</f>
        <v>338529.04097103921</v>
      </c>
      <c r="K7" s="57">
        <f t="shared" ref="K7:K25" si="4">J7/E7</f>
        <v>8256.80587734242</v>
      </c>
      <c r="M7" s="62"/>
    </row>
    <row r="8" spans="4:34" ht="36" x14ac:dyDescent="0.25">
      <c r="D8" s="7" t="s">
        <v>11</v>
      </c>
      <c r="E8" s="1">
        <v>114</v>
      </c>
      <c r="F8" s="2">
        <v>0</v>
      </c>
      <c r="G8" s="2">
        <f t="shared" si="0"/>
        <v>0</v>
      </c>
      <c r="H8" s="2">
        <v>0</v>
      </c>
      <c r="I8" s="2">
        <f t="shared" si="2"/>
        <v>0</v>
      </c>
      <c r="J8" s="17">
        <f t="shared" si="3"/>
        <v>0</v>
      </c>
      <c r="K8" s="57">
        <f t="shared" si="4"/>
        <v>0</v>
      </c>
      <c r="M8" s="62"/>
    </row>
    <row r="9" spans="4:34" ht="60" x14ac:dyDescent="0.25">
      <c r="D9" s="7" t="s">
        <v>12</v>
      </c>
      <c r="E9" s="1">
        <v>441</v>
      </c>
      <c r="F9" s="2">
        <v>0</v>
      </c>
      <c r="G9" s="2">
        <f t="shared" si="0"/>
        <v>0</v>
      </c>
      <c r="H9" s="2">
        <f t="shared" si="1"/>
        <v>0</v>
      </c>
      <c r="I9" s="2">
        <f t="shared" si="2"/>
        <v>0</v>
      </c>
      <c r="J9" s="17">
        <f t="shared" si="3"/>
        <v>0</v>
      </c>
      <c r="K9" s="57">
        <f t="shared" si="4"/>
        <v>0</v>
      </c>
      <c r="M9" s="62"/>
    </row>
    <row r="10" spans="4:34" ht="36" x14ac:dyDescent="0.25">
      <c r="D10" s="7" t="s">
        <v>13</v>
      </c>
      <c r="E10" s="1">
        <v>177</v>
      </c>
      <c r="F10" s="2">
        <v>0</v>
      </c>
      <c r="G10" s="2">
        <f t="shared" si="0"/>
        <v>0</v>
      </c>
      <c r="H10" s="2">
        <f t="shared" si="1"/>
        <v>0</v>
      </c>
      <c r="I10" s="2">
        <f t="shared" si="2"/>
        <v>0</v>
      </c>
      <c r="J10" s="17">
        <f t="shared" si="3"/>
        <v>0</v>
      </c>
      <c r="K10" s="57">
        <f t="shared" si="4"/>
        <v>0</v>
      </c>
      <c r="M10" s="62"/>
    </row>
    <row r="11" spans="4:34" ht="24" x14ac:dyDescent="0.25">
      <c r="D11" s="7" t="s">
        <v>14</v>
      </c>
      <c r="E11" s="1">
        <v>1740</v>
      </c>
      <c r="F11" s="2">
        <v>0</v>
      </c>
      <c r="G11" s="2">
        <f t="shared" si="0"/>
        <v>0</v>
      </c>
      <c r="H11" s="2">
        <f t="shared" si="1"/>
        <v>0</v>
      </c>
      <c r="I11" s="2">
        <f t="shared" si="2"/>
        <v>0</v>
      </c>
      <c r="J11" s="17">
        <f t="shared" si="3"/>
        <v>0</v>
      </c>
      <c r="K11" s="57">
        <f t="shared" si="4"/>
        <v>0</v>
      </c>
      <c r="M11" s="62"/>
    </row>
    <row r="12" spans="4:34" ht="36" x14ac:dyDescent="0.25">
      <c r="D12" s="8" t="s">
        <v>15</v>
      </c>
      <c r="E12" s="3">
        <v>0</v>
      </c>
      <c r="F12" s="2">
        <v>0</v>
      </c>
      <c r="G12" s="2">
        <f t="shared" si="0"/>
        <v>0</v>
      </c>
      <c r="H12" s="2">
        <f t="shared" si="1"/>
        <v>0</v>
      </c>
      <c r="I12" s="2">
        <f t="shared" si="2"/>
        <v>0</v>
      </c>
      <c r="J12" s="17">
        <f t="shared" si="3"/>
        <v>0</v>
      </c>
      <c r="K12" s="57">
        <v>0</v>
      </c>
      <c r="M12" s="62"/>
    </row>
    <row r="13" spans="4:34" ht="60" x14ac:dyDescent="0.25">
      <c r="D13" s="7" t="s">
        <v>16</v>
      </c>
      <c r="E13" s="1">
        <v>29584</v>
      </c>
      <c r="F13" s="2">
        <v>0</v>
      </c>
      <c r="G13" s="2">
        <f t="shared" si="0"/>
        <v>0</v>
      </c>
      <c r="H13" s="2">
        <f t="shared" si="1"/>
        <v>0</v>
      </c>
      <c r="I13" s="2">
        <f t="shared" si="2"/>
        <v>0</v>
      </c>
      <c r="J13" s="17">
        <f t="shared" si="3"/>
        <v>0</v>
      </c>
      <c r="K13" s="57">
        <f t="shared" si="4"/>
        <v>0</v>
      </c>
      <c r="M13" s="62"/>
    </row>
    <row r="14" spans="4:34" ht="24" x14ac:dyDescent="0.25">
      <c r="D14" s="7" t="s">
        <v>84</v>
      </c>
      <c r="E14" s="1">
        <v>1897</v>
      </c>
      <c r="F14" s="2">
        <v>0</v>
      </c>
      <c r="G14" s="2">
        <f t="shared" si="0"/>
        <v>0</v>
      </c>
      <c r="H14" s="2">
        <f t="shared" si="1"/>
        <v>0</v>
      </c>
      <c r="I14" s="2">
        <f t="shared" si="2"/>
        <v>0</v>
      </c>
      <c r="J14" s="17">
        <f t="shared" si="3"/>
        <v>0</v>
      </c>
      <c r="K14" s="57">
        <f t="shared" si="4"/>
        <v>0</v>
      </c>
      <c r="M14" s="62"/>
    </row>
    <row r="15" spans="4:34" ht="36" x14ac:dyDescent="0.25">
      <c r="D15" s="7" t="s">
        <v>17</v>
      </c>
      <c r="E15" s="1">
        <v>1130</v>
      </c>
      <c r="F15" s="2">
        <v>0</v>
      </c>
      <c r="G15" s="2">
        <f t="shared" si="0"/>
        <v>0</v>
      </c>
      <c r="H15" s="2">
        <f t="shared" si="1"/>
        <v>0</v>
      </c>
      <c r="I15" s="2">
        <f t="shared" si="2"/>
        <v>0</v>
      </c>
      <c r="J15" s="17">
        <f t="shared" si="3"/>
        <v>0</v>
      </c>
      <c r="K15" s="57">
        <f t="shared" si="4"/>
        <v>0</v>
      </c>
      <c r="M15" s="62"/>
    </row>
    <row r="16" spans="4:34" ht="24" x14ac:dyDescent="0.25">
      <c r="D16" s="7" t="s">
        <v>18</v>
      </c>
      <c r="E16" s="1">
        <v>1234</v>
      </c>
      <c r="F16" s="2">
        <v>0</v>
      </c>
      <c r="G16" s="2">
        <f t="shared" si="0"/>
        <v>0</v>
      </c>
      <c r="H16" s="2">
        <f t="shared" si="1"/>
        <v>0</v>
      </c>
      <c r="I16" s="2">
        <f t="shared" si="2"/>
        <v>0</v>
      </c>
      <c r="J16" s="17">
        <f t="shared" si="3"/>
        <v>0</v>
      </c>
      <c r="K16" s="57">
        <f t="shared" si="4"/>
        <v>0</v>
      </c>
      <c r="M16" s="62"/>
    </row>
    <row r="17" spans="4:13" ht="24" x14ac:dyDescent="0.25">
      <c r="D17" s="7" t="s">
        <v>19</v>
      </c>
      <c r="E17" s="1">
        <v>330</v>
      </c>
      <c r="F17" s="2">
        <v>0</v>
      </c>
      <c r="G17" s="2">
        <f t="shared" si="0"/>
        <v>0</v>
      </c>
      <c r="H17" s="2">
        <f t="shared" si="1"/>
        <v>0</v>
      </c>
      <c r="I17" s="2">
        <f t="shared" si="2"/>
        <v>0</v>
      </c>
      <c r="J17" s="17">
        <f t="shared" si="3"/>
        <v>0</v>
      </c>
      <c r="K17" s="57">
        <f t="shared" si="4"/>
        <v>0</v>
      </c>
      <c r="M17" s="62"/>
    </row>
    <row r="18" spans="4:13" ht="24" x14ac:dyDescent="0.25">
      <c r="D18" s="7" t="s">
        <v>20</v>
      </c>
      <c r="E18" s="1">
        <v>3337</v>
      </c>
      <c r="F18" s="49">
        <v>4</v>
      </c>
      <c r="G18" s="2">
        <f t="shared" si="0"/>
        <v>13348</v>
      </c>
      <c r="H18" s="2">
        <f>H7</f>
        <v>8145.79</v>
      </c>
      <c r="I18" s="2">
        <f t="shared" si="2"/>
        <v>27182501.23</v>
      </c>
      <c r="J18" s="17">
        <f t="shared" si="3"/>
        <v>27552961.212691657</v>
      </c>
      <c r="K18" s="57">
        <f t="shared" si="4"/>
        <v>8256.80587734242</v>
      </c>
      <c r="M18" s="62"/>
    </row>
    <row r="19" spans="4:13" x14ac:dyDescent="0.25">
      <c r="D19" s="7" t="s">
        <v>21</v>
      </c>
      <c r="E19" s="1">
        <v>627</v>
      </c>
      <c r="F19" s="2">
        <v>0</v>
      </c>
      <c r="G19" s="2">
        <f t="shared" si="0"/>
        <v>0</v>
      </c>
      <c r="H19" s="2">
        <v>0</v>
      </c>
      <c r="I19" s="2">
        <f t="shared" si="2"/>
        <v>0</v>
      </c>
      <c r="J19" s="17">
        <f t="shared" si="3"/>
        <v>0</v>
      </c>
      <c r="K19" s="57">
        <f t="shared" si="4"/>
        <v>0</v>
      </c>
      <c r="M19" s="62"/>
    </row>
    <row r="20" spans="4:13" ht="48" x14ac:dyDescent="0.25">
      <c r="D20" s="7" t="s">
        <v>22</v>
      </c>
      <c r="E20" s="1">
        <v>10246</v>
      </c>
      <c r="F20" s="2">
        <v>0</v>
      </c>
      <c r="G20" s="2">
        <f t="shared" si="0"/>
        <v>0</v>
      </c>
      <c r="H20" s="2">
        <f t="shared" si="1"/>
        <v>0</v>
      </c>
      <c r="I20" s="2">
        <f t="shared" si="2"/>
        <v>0</v>
      </c>
      <c r="J20" s="17">
        <f t="shared" si="3"/>
        <v>0</v>
      </c>
      <c r="K20" s="57">
        <f t="shared" si="4"/>
        <v>0</v>
      </c>
      <c r="M20" s="62"/>
    </row>
    <row r="21" spans="4:13" x14ac:dyDescent="0.25">
      <c r="D21" s="7" t="s">
        <v>23</v>
      </c>
      <c r="E21" s="1">
        <v>4305</v>
      </c>
      <c r="F21" s="2">
        <v>0</v>
      </c>
      <c r="G21" s="2">
        <f t="shared" si="0"/>
        <v>0</v>
      </c>
      <c r="H21" s="2">
        <f t="shared" si="1"/>
        <v>0</v>
      </c>
      <c r="I21" s="2">
        <f t="shared" si="2"/>
        <v>0</v>
      </c>
      <c r="J21" s="17">
        <f t="shared" si="3"/>
        <v>0</v>
      </c>
      <c r="K21" s="57">
        <f t="shared" si="4"/>
        <v>0</v>
      </c>
      <c r="M21" s="62"/>
    </row>
    <row r="22" spans="4:13" x14ac:dyDescent="0.25">
      <c r="D22" s="7" t="s">
        <v>24</v>
      </c>
      <c r="E22" s="1">
        <v>57</v>
      </c>
      <c r="F22" s="2">
        <v>0</v>
      </c>
      <c r="G22" s="2">
        <f t="shared" si="0"/>
        <v>0</v>
      </c>
      <c r="H22" s="2">
        <f t="shared" si="1"/>
        <v>0</v>
      </c>
      <c r="I22" s="2">
        <f t="shared" si="2"/>
        <v>0</v>
      </c>
      <c r="J22" s="17">
        <f t="shared" si="3"/>
        <v>0</v>
      </c>
      <c r="K22" s="57">
        <f t="shared" si="4"/>
        <v>0</v>
      </c>
      <c r="M22" s="62"/>
    </row>
    <row r="23" spans="4:13" ht="36" x14ac:dyDescent="0.25">
      <c r="D23" s="7" t="s">
        <v>25</v>
      </c>
      <c r="E23" s="1">
        <v>4305</v>
      </c>
      <c r="F23" s="2">
        <v>0</v>
      </c>
      <c r="G23" s="2">
        <f t="shared" si="0"/>
        <v>0</v>
      </c>
      <c r="H23" s="2">
        <f t="shared" si="1"/>
        <v>0</v>
      </c>
      <c r="I23" s="2">
        <f t="shared" si="2"/>
        <v>0</v>
      </c>
      <c r="J23" s="17">
        <f t="shared" si="3"/>
        <v>0</v>
      </c>
      <c r="K23" s="57">
        <f t="shared" si="4"/>
        <v>0</v>
      </c>
      <c r="M23" s="62"/>
    </row>
    <row r="24" spans="4:13" ht="36" x14ac:dyDescent="0.25">
      <c r="D24" s="7" t="s">
        <v>27</v>
      </c>
      <c r="E24" s="1">
        <v>149</v>
      </c>
      <c r="F24" s="2">
        <v>0</v>
      </c>
      <c r="G24" s="2">
        <f t="shared" si="0"/>
        <v>0</v>
      </c>
      <c r="H24" s="2">
        <f t="shared" si="1"/>
        <v>0</v>
      </c>
      <c r="I24" s="2">
        <f t="shared" si="2"/>
        <v>0</v>
      </c>
      <c r="J24" s="17">
        <f t="shared" si="3"/>
        <v>0</v>
      </c>
      <c r="K24" s="57">
        <f t="shared" si="4"/>
        <v>0</v>
      </c>
      <c r="M24" s="62"/>
    </row>
    <row r="25" spans="4:13" ht="36.75" thickBot="1" x14ac:dyDescent="0.3">
      <c r="D25" s="9" t="s">
        <v>26</v>
      </c>
      <c r="E25" s="10">
        <v>31</v>
      </c>
      <c r="F25" s="11">
        <v>0</v>
      </c>
      <c r="G25" s="11">
        <f t="shared" si="0"/>
        <v>0</v>
      </c>
      <c r="H25" s="11">
        <f t="shared" si="1"/>
        <v>0</v>
      </c>
      <c r="I25" s="11">
        <f t="shared" si="2"/>
        <v>0</v>
      </c>
      <c r="J25" s="23">
        <f t="shared" si="3"/>
        <v>0</v>
      </c>
      <c r="K25" s="58">
        <f t="shared" si="4"/>
        <v>0</v>
      </c>
      <c r="M25" s="62"/>
    </row>
    <row r="26" spans="4:13" x14ac:dyDescent="0.25">
      <c r="E26" s="12">
        <f>SUM(E5:E25)</f>
        <v>59937</v>
      </c>
      <c r="F26" s="12"/>
      <c r="G26" s="12">
        <f t="shared" ref="G26" si="5">SUM(G5:G25)</f>
        <v>14088</v>
      </c>
      <c r="H26" s="12"/>
      <c r="I26" s="12">
        <f t="shared" ref="I26:J26" si="6">SUM(I5:I25)</f>
        <v>29080470.300000001</v>
      </c>
      <c r="J26" s="27">
        <f t="shared" si="6"/>
        <v>29080470.300000004</v>
      </c>
      <c r="K26" s="12"/>
    </row>
    <row r="27" spans="4:13" x14ac:dyDescent="0.25">
      <c r="H27" s="18" t="s">
        <v>28</v>
      </c>
      <c r="I27" s="19">
        <f>I26/G26</f>
        <v>2064.201469335605</v>
      </c>
    </row>
    <row r="30" spans="4:13" x14ac:dyDescent="0.25">
      <c r="F30">
        <f>SUM(F5:F29)</f>
        <v>14</v>
      </c>
    </row>
  </sheetData>
  <mergeCells count="1">
    <mergeCell ref="D2:J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D1:AH30"/>
  <sheetViews>
    <sheetView zoomScale="90" zoomScaleNormal="90"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42578125" customWidth="1"/>
    <col min="11" max="11" width="10.85546875" bestFit="1" customWidth="1"/>
  </cols>
  <sheetData>
    <row r="1" spans="4:34" x14ac:dyDescent="0.25">
      <c r="K1" s="28" t="s">
        <v>77</v>
      </c>
    </row>
    <row r="2" spans="4:34" x14ac:dyDescent="0.25">
      <c r="D2" s="66" t="s">
        <v>55</v>
      </c>
      <c r="E2" s="66"/>
      <c r="F2" s="66"/>
      <c r="G2" s="66"/>
      <c r="H2" s="66"/>
      <c r="I2" s="66"/>
      <c r="J2" s="66"/>
      <c r="K2" s="66"/>
    </row>
    <row r="3" spans="4:34" ht="15.75" thickBot="1" x14ac:dyDescent="0.3"/>
    <row r="4" spans="4:34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34" x14ac:dyDescent="0.25">
      <c r="D5" s="4" t="s">
        <v>8</v>
      </c>
      <c r="E5" s="5">
        <v>44</v>
      </c>
      <c r="F5" s="6">
        <v>4</v>
      </c>
      <c r="G5" s="6">
        <f>E5*F5</f>
        <v>176</v>
      </c>
      <c r="H5" s="6">
        <v>24.06</v>
      </c>
      <c r="I5" s="6">
        <f>H5*E5</f>
        <v>1058.6399999999999</v>
      </c>
      <c r="J5" s="21">
        <f>G5*I27</f>
        <v>978.82290923956225</v>
      </c>
      <c r="K5" s="50">
        <f>J5/E5</f>
        <v>22.24597520999005</v>
      </c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4:34" x14ac:dyDescent="0.25">
      <c r="D6" s="7" t="s">
        <v>9</v>
      </c>
      <c r="E6" s="1">
        <v>148</v>
      </c>
      <c r="F6" s="2">
        <v>3</v>
      </c>
      <c r="G6" s="2">
        <f>E6*F6</f>
        <v>444</v>
      </c>
      <c r="H6" s="2">
        <f>H5</f>
        <v>24.06</v>
      </c>
      <c r="I6" s="2">
        <f>H6*E6</f>
        <v>3560.8799999999997</v>
      </c>
      <c r="J6" s="17">
        <f>G6*$I$27</f>
        <v>2469.3032483088955</v>
      </c>
      <c r="K6" s="57">
        <f>J6/E6</f>
        <v>16.684481407492537</v>
      </c>
      <c r="M6" s="62"/>
    </row>
    <row r="7" spans="4:34" x14ac:dyDescent="0.25">
      <c r="D7" s="7" t="s">
        <v>10</v>
      </c>
      <c r="E7" s="1">
        <v>41</v>
      </c>
      <c r="F7" s="2">
        <v>4</v>
      </c>
      <c r="G7" s="2">
        <f t="shared" ref="G7:G25" si="0">E7*F7</f>
        <v>164</v>
      </c>
      <c r="H7" s="2">
        <f t="shared" ref="H7:H25" si="1">H6</f>
        <v>24.06</v>
      </c>
      <c r="I7" s="2">
        <f t="shared" ref="I7:I25" si="2">H7*E7</f>
        <v>986.45999999999992</v>
      </c>
      <c r="J7" s="17">
        <f t="shared" ref="J7:J25" si="3">G7*$I$27</f>
        <v>912.08498360959209</v>
      </c>
      <c r="K7" s="57">
        <f t="shared" ref="K7:K25" si="4">J7/E7</f>
        <v>22.24597520999005</v>
      </c>
      <c r="M7" s="62"/>
    </row>
    <row r="8" spans="4:34" ht="36" x14ac:dyDescent="0.25">
      <c r="D8" s="7" t="s">
        <v>11</v>
      </c>
      <c r="E8" s="1">
        <v>114</v>
      </c>
      <c r="F8" s="2">
        <v>4</v>
      </c>
      <c r="G8" s="2">
        <f t="shared" si="0"/>
        <v>456</v>
      </c>
      <c r="H8" s="2">
        <f t="shared" si="1"/>
        <v>24.06</v>
      </c>
      <c r="I8" s="2">
        <f t="shared" si="2"/>
        <v>2742.8399999999997</v>
      </c>
      <c r="J8" s="17">
        <f t="shared" si="3"/>
        <v>2536.0411739388655</v>
      </c>
      <c r="K8" s="57">
        <f t="shared" si="4"/>
        <v>22.24597520999005</v>
      </c>
      <c r="M8" s="62"/>
    </row>
    <row r="9" spans="4:34" ht="60" x14ac:dyDescent="0.25">
      <c r="D9" s="7" t="s">
        <v>12</v>
      </c>
      <c r="E9" s="1">
        <v>441</v>
      </c>
      <c r="F9" s="2">
        <v>3</v>
      </c>
      <c r="G9" s="2">
        <f t="shared" si="0"/>
        <v>1323</v>
      </c>
      <c r="H9" s="2">
        <f t="shared" si="1"/>
        <v>24.06</v>
      </c>
      <c r="I9" s="2">
        <f t="shared" si="2"/>
        <v>10610.46</v>
      </c>
      <c r="J9" s="17">
        <f t="shared" si="3"/>
        <v>7357.8563007042094</v>
      </c>
      <c r="K9" s="57">
        <f t="shared" si="4"/>
        <v>16.684481407492537</v>
      </c>
      <c r="M9" s="62"/>
    </row>
    <row r="10" spans="4:34" ht="36" x14ac:dyDescent="0.25">
      <c r="D10" s="7" t="s">
        <v>13</v>
      </c>
      <c r="E10" s="1">
        <v>177</v>
      </c>
      <c r="F10" s="2">
        <v>3</v>
      </c>
      <c r="G10" s="2">
        <f t="shared" si="0"/>
        <v>531</v>
      </c>
      <c r="H10" s="2">
        <f t="shared" si="1"/>
        <v>24.06</v>
      </c>
      <c r="I10" s="2">
        <f t="shared" si="2"/>
        <v>4258.62</v>
      </c>
      <c r="J10" s="17">
        <f t="shared" si="3"/>
        <v>2953.1532091261793</v>
      </c>
      <c r="K10" s="57">
        <f t="shared" si="4"/>
        <v>16.684481407492537</v>
      </c>
      <c r="M10" s="62"/>
    </row>
    <row r="11" spans="4:34" ht="24" x14ac:dyDescent="0.25">
      <c r="D11" s="7" t="s">
        <v>14</v>
      </c>
      <c r="E11" s="1">
        <v>1740</v>
      </c>
      <c r="F11" s="2">
        <v>4</v>
      </c>
      <c r="G11" s="2">
        <f t="shared" si="0"/>
        <v>6960</v>
      </c>
      <c r="H11" s="2">
        <f t="shared" si="1"/>
        <v>24.06</v>
      </c>
      <c r="I11" s="2">
        <f t="shared" si="2"/>
        <v>41864.399999999994</v>
      </c>
      <c r="J11" s="17">
        <f t="shared" si="3"/>
        <v>38707.996865382687</v>
      </c>
      <c r="K11" s="57">
        <f t="shared" si="4"/>
        <v>22.24597520999005</v>
      </c>
      <c r="M11" s="62"/>
    </row>
    <row r="12" spans="4:34" ht="36" x14ac:dyDescent="0.25">
      <c r="D12" s="8" t="s">
        <v>15</v>
      </c>
      <c r="E12" s="3">
        <v>0</v>
      </c>
      <c r="F12" s="2">
        <v>4</v>
      </c>
      <c r="G12" s="2">
        <f t="shared" si="0"/>
        <v>0</v>
      </c>
      <c r="H12" s="2">
        <f t="shared" si="1"/>
        <v>24.06</v>
      </c>
      <c r="I12" s="2">
        <f t="shared" si="2"/>
        <v>0</v>
      </c>
      <c r="J12" s="17">
        <f t="shared" si="3"/>
        <v>0</v>
      </c>
      <c r="K12" s="57">
        <v>0</v>
      </c>
      <c r="M12" s="62"/>
    </row>
    <row r="13" spans="4:34" ht="60" x14ac:dyDescent="0.25">
      <c r="D13" s="7" t="s">
        <v>16</v>
      </c>
      <c r="E13" s="1">
        <v>29584</v>
      </c>
      <c r="F13" s="2">
        <v>4</v>
      </c>
      <c r="G13" s="2">
        <f t="shared" si="0"/>
        <v>118336</v>
      </c>
      <c r="H13" s="2">
        <f t="shared" si="1"/>
        <v>24.06</v>
      </c>
      <c r="I13" s="2">
        <f t="shared" si="2"/>
        <v>711791.03999999992</v>
      </c>
      <c r="J13" s="17">
        <f t="shared" si="3"/>
        <v>658124.93061234569</v>
      </c>
      <c r="K13" s="57">
        <f t="shared" si="4"/>
        <v>22.245975209990053</v>
      </c>
      <c r="M13" s="62"/>
    </row>
    <row r="14" spans="4:34" ht="24" x14ac:dyDescent="0.25">
      <c r="D14" s="7" t="s">
        <v>84</v>
      </c>
      <c r="E14" s="1">
        <v>1897</v>
      </c>
      <c r="F14" s="2">
        <v>4</v>
      </c>
      <c r="G14" s="2">
        <f t="shared" si="0"/>
        <v>7588</v>
      </c>
      <c r="H14" s="2">
        <f t="shared" si="1"/>
        <v>24.06</v>
      </c>
      <c r="I14" s="2">
        <f t="shared" si="2"/>
        <v>45641.82</v>
      </c>
      <c r="J14" s="17">
        <f t="shared" si="3"/>
        <v>42200.614973351127</v>
      </c>
      <c r="K14" s="57">
        <f t="shared" si="4"/>
        <v>22.24597520999005</v>
      </c>
      <c r="M14" s="62"/>
    </row>
    <row r="15" spans="4:34" ht="36" x14ac:dyDescent="0.25">
      <c r="D15" s="7" t="s">
        <v>17</v>
      </c>
      <c r="E15" s="1">
        <v>1130</v>
      </c>
      <c r="F15" s="2">
        <v>4</v>
      </c>
      <c r="G15" s="2">
        <f t="shared" si="0"/>
        <v>4520</v>
      </c>
      <c r="H15" s="2">
        <f t="shared" si="1"/>
        <v>24.06</v>
      </c>
      <c r="I15" s="2">
        <f t="shared" si="2"/>
        <v>27187.8</v>
      </c>
      <c r="J15" s="17">
        <f t="shared" si="3"/>
        <v>25137.951987288758</v>
      </c>
      <c r="K15" s="57">
        <f t="shared" si="4"/>
        <v>22.24597520999005</v>
      </c>
      <c r="M15" s="62"/>
    </row>
    <row r="16" spans="4:34" ht="24" x14ac:dyDescent="0.25">
      <c r="D16" s="7" t="s">
        <v>18</v>
      </c>
      <c r="E16" s="1">
        <v>1234</v>
      </c>
      <c r="F16" s="2">
        <v>5</v>
      </c>
      <c r="G16" s="2">
        <f t="shared" si="0"/>
        <v>6170</v>
      </c>
      <c r="H16" s="2">
        <f t="shared" si="1"/>
        <v>24.06</v>
      </c>
      <c r="I16" s="2">
        <f t="shared" si="2"/>
        <v>29690.039999999997</v>
      </c>
      <c r="J16" s="17">
        <f t="shared" si="3"/>
        <v>34314.416761409651</v>
      </c>
      <c r="K16" s="57">
        <f t="shared" si="4"/>
        <v>27.807469012487562</v>
      </c>
      <c r="M16" s="62"/>
    </row>
    <row r="17" spans="4:13" ht="24" x14ac:dyDescent="0.25">
      <c r="D17" s="7" t="s">
        <v>19</v>
      </c>
      <c r="E17" s="1">
        <v>330</v>
      </c>
      <c r="F17" s="2">
        <v>5</v>
      </c>
      <c r="G17" s="2">
        <f t="shared" si="0"/>
        <v>1650</v>
      </c>
      <c r="H17" s="2">
        <f t="shared" si="1"/>
        <v>24.06</v>
      </c>
      <c r="I17" s="2">
        <f t="shared" si="2"/>
        <v>7939.7999999999993</v>
      </c>
      <c r="J17" s="17">
        <f t="shared" si="3"/>
        <v>9176.4647741208955</v>
      </c>
      <c r="K17" s="57">
        <f t="shared" si="4"/>
        <v>27.807469012487562</v>
      </c>
      <c r="M17" s="62"/>
    </row>
    <row r="18" spans="4:13" ht="24" x14ac:dyDescent="0.25">
      <c r="D18" s="7" t="s">
        <v>20</v>
      </c>
      <c r="E18" s="1">
        <v>3337</v>
      </c>
      <c r="F18" s="2">
        <v>5</v>
      </c>
      <c r="G18" s="2">
        <f t="shared" si="0"/>
        <v>16685</v>
      </c>
      <c r="H18" s="2">
        <f t="shared" si="1"/>
        <v>24.06</v>
      </c>
      <c r="I18" s="2">
        <f t="shared" si="2"/>
        <v>80288.22</v>
      </c>
      <c r="J18" s="17">
        <f t="shared" si="3"/>
        <v>92793.524094670996</v>
      </c>
      <c r="K18" s="57">
        <f t="shared" si="4"/>
        <v>27.807469012487562</v>
      </c>
      <c r="M18" s="62"/>
    </row>
    <row r="19" spans="4:13" x14ac:dyDescent="0.25">
      <c r="D19" s="7" t="s">
        <v>21</v>
      </c>
      <c r="E19" s="1">
        <v>627</v>
      </c>
      <c r="F19" s="2">
        <v>5</v>
      </c>
      <c r="G19" s="2">
        <f t="shared" si="0"/>
        <v>3135</v>
      </c>
      <c r="H19" s="2">
        <f t="shared" si="1"/>
        <v>24.06</v>
      </c>
      <c r="I19" s="2">
        <f t="shared" si="2"/>
        <v>15085.619999999999</v>
      </c>
      <c r="J19" s="17">
        <f t="shared" si="3"/>
        <v>17435.283070829701</v>
      </c>
      <c r="K19" s="57">
        <f t="shared" si="4"/>
        <v>27.807469012487562</v>
      </c>
      <c r="M19" s="62"/>
    </row>
    <row r="20" spans="4:13" ht="48" x14ac:dyDescent="0.25">
      <c r="D20" s="7" t="s">
        <v>22</v>
      </c>
      <c r="E20" s="1">
        <v>10246</v>
      </c>
      <c r="F20" s="2">
        <v>5</v>
      </c>
      <c r="G20" s="2">
        <f t="shared" si="0"/>
        <v>51230</v>
      </c>
      <c r="H20" s="2">
        <f t="shared" si="1"/>
        <v>24.06</v>
      </c>
      <c r="I20" s="2">
        <f t="shared" si="2"/>
        <v>246518.75999999998</v>
      </c>
      <c r="J20" s="17">
        <f t="shared" si="3"/>
        <v>284915.32750194758</v>
      </c>
      <c r="K20" s="57">
        <f t="shared" si="4"/>
        <v>27.807469012487566</v>
      </c>
      <c r="M20" s="62"/>
    </row>
    <row r="21" spans="4:13" x14ac:dyDescent="0.25">
      <c r="D21" s="7" t="s">
        <v>23</v>
      </c>
      <c r="E21" s="1">
        <v>4305</v>
      </c>
      <c r="F21" s="2">
        <v>5</v>
      </c>
      <c r="G21" s="2">
        <f t="shared" si="0"/>
        <v>21525</v>
      </c>
      <c r="H21" s="2">
        <f t="shared" si="1"/>
        <v>24.06</v>
      </c>
      <c r="I21" s="2">
        <f t="shared" si="2"/>
        <v>103578.29999999999</v>
      </c>
      <c r="J21" s="17">
        <f t="shared" si="3"/>
        <v>119711.15409875895</v>
      </c>
      <c r="K21" s="57">
        <f t="shared" si="4"/>
        <v>27.807469012487562</v>
      </c>
      <c r="M21" s="62"/>
    </row>
    <row r="22" spans="4:13" x14ac:dyDescent="0.25">
      <c r="D22" s="7" t="s">
        <v>24</v>
      </c>
      <c r="E22" s="1">
        <v>57</v>
      </c>
      <c r="F22" s="2">
        <v>5</v>
      </c>
      <c r="G22" s="2">
        <f t="shared" si="0"/>
        <v>285</v>
      </c>
      <c r="H22" s="2">
        <f t="shared" si="1"/>
        <v>24.06</v>
      </c>
      <c r="I22" s="2">
        <f t="shared" si="2"/>
        <v>1371.4199999999998</v>
      </c>
      <c r="J22" s="17">
        <f t="shared" si="3"/>
        <v>1585.025733711791</v>
      </c>
      <c r="K22" s="57">
        <f t="shared" si="4"/>
        <v>27.807469012487562</v>
      </c>
      <c r="M22" s="62"/>
    </row>
    <row r="23" spans="4:13" ht="36" x14ac:dyDescent="0.25">
      <c r="D23" s="7" t="s">
        <v>25</v>
      </c>
      <c r="E23" s="1">
        <v>4305</v>
      </c>
      <c r="F23" s="2">
        <v>4</v>
      </c>
      <c r="G23" s="2">
        <f t="shared" si="0"/>
        <v>17220</v>
      </c>
      <c r="H23" s="2">
        <f t="shared" si="1"/>
        <v>24.06</v>
      </c>
      <c r="I23" s="2">
        <f t="shared" si="2"/>
        <v>103578.29999999999</v>
      </c>
      <c r="J23" s="17">
        <f t="shared" si="3"/>
        <v>95768.923279007169</v>
      </c>
      <c r="K23" s="57">
        <f t="shared" si="4"/>
        <v>22.24597520999005</v>
      </c>
      <c r="M23" s="62"/>
    </row>
    <row r="24" spans="4:13" ht="36" x14ac:dyDescent="0.25">
      <c r="D24" s="7" t="s">
        <v>27</v>
      </c>
      <c r="E24" s="1">
        <v>149</v>
      </c>
      <c r="F24" s="2">
        <v>5</v>
      </c>
      <c r="G24" s="2">
        <f t="shared" si="0"/>
        <v>745</v>
      </c>
      <c r="H24" s="2">
        <f t="shared" si="1"/>
        <v>24.06</v>
      </c>
      <c r="I24" s="2">
        <f t="shared" si="2"/>
        <v>3584.9399999999996</v>
      </c>
      <c r="J24" s="17">
        <f t="shared" si="3"/>
        <v>4143.3128828606468</v>
      </c>
      <c r="K24" s="57">
        <f t="shared" si="4"/>
        <v>27.807469012487562</v>
      </c>
      <c r="M24" s="62"/>
    </row>
    <row r="25" spans="4:13" ht="36.75" thickBot="1" x14ac:dyDescent="0.3">
      <c r="D25" s="9" t="s">
        <v>26</v>
      </c>
      <c r="E25" s="10">
        <v>31</v>
      </c>
      <c r="F25" s="11">
        <v>5</v>
      </c>
      <c r="G25" s="11">
        <f t="shared" si="0"/>
        <v>155</v>
      </c>
      <c r="H25" s="11">
        <f t="shared" si="1"/>
        <v>24.06</v>
      </c>
      <c r="I25" s="11">
        <f t="shared" si="2"/>
        <v>745.86</v>
      </c>
      <c r="J25" s="23">
        <f t="shared" si="3"/>
        <v>862.03153938711444</v>
      </c>
      <c r="K25" s="58">
        <f t="shared" si="4"/>
        <v>27.807469012487562</v>
      </c>
      <c r="M25" s="62"/>
    </row>
    <row r="26" spans="4:13" x14ac:dyDescent="0.25">
      <c r="E26" s="12">
        <f>SUM(E5:E25)</f>
        <v>59937</v>
      </c>
      <c r="F26" s="12"/>
      <c r="G26" s="12">
        <f t="shared" ref="G26" si="5">SUM(G5:G25)</f>
        <v>259298</v>
      </c>
      <c r="H26" s="12"/>
      <c r="I26" s="12">
        <f t="shared" ref="I26:J26" si="6">SUM(I5:I25)</f>
        <v>1442084.22</v>
      </c>
      <c r="J26" s="27">
        <f t="shared" si="6"/>
        <v>1442084.2200000002</v>
      </c>
      <c r="K26" s="12"/>
    </row>
    <row r="27" spans="4:13" x14ac:dyDescent="0.25">
      <c r="H27" s="18" t="s">
        <v>28</v>
      </c>
      <c r="I27" s="19">
        <f>I26/G26</f>
        <v>5.5614938024975125</v>
      </c>
    </row>
    <row r="30" spans="4:13" x14ac:dyDescent="0.25">
      <c r="F30">
        <f>SUM(F5:F29)</f>
        <v>90</v>
      </c>
    </row>
  </sheetData>
  <mergeCells count="1">
    <mergeCell ref="D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A1</vt:lpstr>
      <vt:lpstr>A2</vt:lpstr>
      <vt:lpstr>A3</vt:lpstr>
      <vt:lpstr>A4</vt:lpstr>
      <vt:lpstr>A5</vt:lpstr>
      <vt:lpstr>A6</vt:lpstr>
      <vt:lpstr>A7</vt:lpstr>
      <vt:lpstr>B1</vt:lpstr>
      <vt:lpstr>B2</vt:lpstr>
      <vt:lpstr>B3</vt:lpstr>
      <vt:lpstr>B4</vt:lpstr>
      <vt:lpstr>B5</vt:lpstr>
      <vt:lpstr>C1</vt:lpstr>
      <vt:lpstr>C2</vt:lpstr>
      <vt:lpstr>C3</vt:lpstr>
      <vt:lpstr>'C1'!Print_Area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Aija Persevica</cp:lastModifiedBy>
  <dcterms:created xsi:type="dcterms:W3CDTF">2019-06-27T10:11:01Z</dcterms:created>
  <dcterms:modified xsi:type="dcterms:W3CDTF">2019-10-02T08:04:22Z</dcterms:modified>
</cp:coreProperties>
</file>